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645" activeTab="0"/>
  </bookViews>
  <sheets>
    <sheet name="zomertelling ganzen 2016" sheetId="1" r:id="rId1"/>
    <sheet name="Blad2" sheetId="2" r:id="rId2"/>
    <sheet name="Blad3" sheetId="3" r:id="rId3"/>
  </sheets>
  <definedNames>
    <definedName name="_xlnm.Print_Area" localSheetId="0">'zomertelling ganzen 2016'!$A$13:$AE$39</definedName>
  </definedNames>
  <calcPr fullCalcOnLoad="1"/>
</workbook>
</file>

<file path=xl/sharedStrings.xml><?xml version="1.0" encoding="utf-8"?>
<sst xmlns="http://schemas.openxmlformats.org/spreadsheetml/2006/main" count="281" uniqueCount="70">
  <si>
    <t>Totaal</t>
  </si>
  <si>
    <t>totaal</t>
  </si>
  <si>
    <t>2a</t>
  </si>
  <si>
    <t xml:space="preserve">Verzamelformulier Afschotgegevens </t>
  </si>
  <si>
    <t>Datum:</t>
  </si>
  <si>
    <t xml:space="preserve"> </t>
  </si>
  <si>
    <t>:</t>
  </si>
  <si>
    <t xml:space="preserve">: </t>
  </si>
  <si>
    <t>Jachtveldspec's</t>
  </si>
  <si>
    <t>Werkgebied</t>
  </si>
  <si>
    <t>ha</t>
  </si>
  <si>
    <t>Jachtvelden</t>
  </si>
  <si>
    <t>velden</t>
  </si>
  <si>
    <t>leden</t>
  </si>
  <si>
    <t>Totalen voorgaande jaren</t>
  </si>
  <si>
    <t xml:space="preserve">Opgesteld door </t>
  </si>
  <si>
    <t xml:space="preserve">telgegevens seisoen </t>
  </si>
  <si>
    <t>8/9</t>
  </si>
  <si>
    <t xml:space="preserve">  </t>
  </si>
  <si>
    <t>telfactor</t>
  </si>
  <si>
    <t>jachtgebieden</t>
  </si>
  <si>
    <t>omvang telgebied</t>
  </si>
  <si>
    <t>Dieren per telgebied</t>
  </si>
  <si>
    <t xml:space="preserve">H Draaisma / E Smits </t>
  </si>
  <si>
    <t>C Vriend en S Vriend P Vriend    Th Neefjes</t>
  </si>
  <si>
    <t xml:space="preserve"> A.v Diepen en C.Broers</t>
  </si>
  <si>
    <t xml:space="preserve">P.de Vries/ de Vries  / H v d Laan </t>
  </si>
  <si>
    <t>R Cornelius / M Cornelius/</t>
  </si>
  <si>
    <t>P Zwaan/ K v de Jagt/ J Cornelius (combi 8)</t>
  </si>
  <si>
    <t xml:space="preserve"> Telgebied en tellers </t>
  </si>
  <si>
    <t>2/2a</t>
  </si>
  <si>
    <t xml:space="preserve">Jachthouders/medecombinanten/tellers </t>
  </si>
  <si>
    <t>Gans soorten</t>
  </si>
  <si>
    <t>Grauwe gans</t>
  </si>
  <si>
    <t>Kolgans</t>
  </si>
  <si>
    <t>Brandgans</t>
  </si>
  <si>
    <t>Canadese gans</t>
  </si>
  <si>
    <t>Indische gans</t>
  </si>
  <si>
    <t>Nijlgans</t>
  </si>
  <si>
    <t>Overige soepgans</t>
  </si>
  <si>
    <t>Karsten en Daaisma</t>
  </si>
  <si>
    <t>Telgegevens Zomer ganzen per ganzensoort per jachtveld</t>
  </si>
  <si>
    <t>Blokker, Van de Lee en Van der Laan</t>
  </si>
  <si>
    <t>Entius en Smits</t>
  </si>
  <si>
    <t>Kaag (incl twee vrijwilligers)</t>
  </si>
  <si>
    <t>positie</t>
  </si>
  <si>
    <t>Groepen &gt; 50 st</t>
  </si>
  <si>
    <t>ingeleverd per</t>
  </si>
  <si>
    <t xml:space="preserve">V.Benthem (incl. vrijwilliger ) </t>
  </si>
  <si>
    <t>formulier</t>
  </si>
  <si>
    <t>door middel van:</t>
  </si>
  <si>
    <t>whatsapp</t>
  </si>
  <si>
    <t>per mail</t>
  </si>
  <si>
    <t xml:space="preserve">D v d Slikke W. Bakker </t>
  </si>
  <si>
    <t>incl. groep</t>
  </si>
  <si>
    <t>in nijl</t>
  </si>
  <si>
    <t>% verschil tov jaar ervoor</t>
  </si>
  <si>
    <t>Opmerkingen n.a.v. de zomertelling 2016:</t>
  </si>
  <si>
    <t>2. merendeel van met name de grauwe ganzen blijven tot laat achterdijks (naar schatting gaat dit om een groep van 5000 tot 7500 voornamelijk grauwe ganzen)</t>
  </si>
  <si>
    <t>1. verschil ten opzicht van vorig jaar is rond de -30%</t>
  </si>
  <si>
    <t xml:space="preserve">3. deze momentopname wijkt behoorlijk af ten opzichte van de dagelijkse realiteit. Wij zien tijdens rondgangen door de jachtgebieden dagelijks significant meer </t>
  </si>
  <si>
    <t xml:space="preserve">   meer ganzen dan de teldag uiteindelijk laat zien.</t>
  </si>
  <si>
    <t>Telgegevens Zomerganzen 2017</t>
  </si>
  <si>
    <t>Email</t>
  </si>
  <si>
    <t xml:space="preserve">Totaal </t>
  </si>
  <si>
    <t>Opmerkingen n.a.v. de zomertelling 2017:</t>
  </si>
  <si>
    <t xml:space="preserve">1. verschil  per telgebied t o v 2016  </t>
  </si>
  <si>
    <t xml:space="preserve">   meer ganzen dan de teldag uiteindelijk laat zien. Idem 2016 </t>
  </si>
  <si>
    <t>Bejaagbaar van totaal 7800 ha</t>
  </si>
  <si>
    <t xml:space="preserve">E.Rustenburg /Edwin Smits 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</si>
</sst>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0.0"/>
    <numFmt numFmtId="185" formatCode="0.0%"/>
    <numFmt numFmtId="186" formatCode="dd/mm/yyyy"/>
    <numFmt numFmtId="187" formatCode="mmm/yyyy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sz val="8"/>
      <name val="Arial"/>
      <family val="0"/>
    </font>
    <font>
      <sz val="10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0"/>
    </font>
    <font>
      <sz val="11"/>
      <color indexed="10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10"/>
      <name val="Arial"/>
      <family val="0"/>
    </font>
    <font>
      <b/>
      <sz val="11"/>
      <color indexed="9"/>
      <name val="Arial"/>
      <family val="0"/>
    </font>
    <font>
      <sz val="10"/>
      <color indexed="10"/>
      <name val="Arial"/>
      <family val="0"/>
    </font>
    <font>
      <sz val="20"/>
      <color indexed="9"/>
      <name val="Arial"/>
      <family val="0"/>
    </font>
    <font>
      <sz val="12"/>
      <color indexed="9"/>
      <name val="Arial"/>
      <family val="0"/>
    </font>
    <font>
      <b/>
      <sz val="8"/>
      <color indexed="9"/>
      <name val="Arial"/>
      <family val="0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0"/>
    </font>
    <font>
      <sz val="11"/>
      <color rgb="FFFF0000"/>
      <name val="Arial"/>
      <family val="0"/>
    </font>
    <font>
      <sz val="10"/>
      <color theme="0"/>
      <name val="Arial"/>
      <family val="0"/>
    </font>
    <font>
      <sz val="9"/>
      <color theme="0"/>
      <name val="Arial"/>
      <family val="0"/>
    </font>
    <font>
      <b/>
      <sz val="10"/>
      <color theme="0"/>
      <name val="Arial"/>
      <family val="0"/>
    </font>
    <font>
      <sz val="8"/>
      <color theme="0"/>
      <name val="Arial"/>
      <family val="0"/>
    </font>
    <font>
      <b/>
      <sz val="12"/>
      <color theme="0"/>
      <name val="Arial"/>
      <family val="0"/>
    </font>
    <font>
      <b/>
      <sz val="10"/>
      <color rgb="FFFF0000"/>
      <name val="Arial"/>
      <family val="0"/>
    </font>
    <font>
      <b/>
      <sz val="11"/>
      <color theme="0"/>
      <name val="Arial"/>
      <family val="0"/>
    </font>
    <font>
      <sz val="10"/>
      <color rgb="FFFF0000"/>
      <name val="Arial"/>
      <family val="0"/>
    </font>
    <font>
      <b/>
      <sz val="8"/>
      <color theme="0"/>
      <name val="Arial"/>
      <family val="0"/>
    </font>
    <font>
      <sz val="12"/>
      <color theme="0"/>
      <name val="Arial"/>
      <family val="0"/>
    </font>
    <font>
      <sz val="20"/>
      <color theme="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ck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ck">
        <color theme="0" tint="-0.24997000396251678"/>
      </right>
      <top style="thick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medium"/>
      <right style="thin">
        <color theme="0" tint="-0.24997000396251678"/>
      </right>
      <top style="medium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>
        <color indexed="63"/>
      </bottom>
    </border>
    <border>
      <left style="medium"/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ck">
        <color theme="0" tint="-0.24997000396251678"/>
      </bottom>
    </border>
    <border>
      <left style="thin"/>
      <right style="thin"/>
      <top>
        <color indexed="63"/>
      </top>
      <bottom style="thin">
        <color theme="0" tint="-0.24997000396251678"/>
      </bottom>
    </border>
    <border>
      <left>
        <color indexed="63"/>
      </left>
      <right style="medium"/>
      <top>
        <color indexed="63"/>
      </top>
      <bottom style="thin">
        <color theme="0" tint="-0.24997000396251678"/>
      </bottom>
    </border>
    <border>
      <left style="medium"/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/>
      <right style="thin">
        <color theme="0" tint="-0.24997000396251678"/>
      </right>
      <top>
        <color indexed="63"/>
      </top>
      <bottom style="thick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15" fontId="3" fillId="33" borderId="0" xfId="0" applyNumberFormat="1" applyFont="1" applyFill="1" applyAlignment="1">
      <alignment vertical="center"/>
    </xf>
    <xf numFmtId="16" fontId="3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1" fontId="1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1" fontId="0" fillId="33" borderId="0" xfId="0" applyNumberFormat="1" applyFill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8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1" fontId="58" fillId="34" borderId="10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184" fontId="61" fillId="34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1" fillId="16" borderId="12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1" fontId="1" fillId="16" borderId="13" xfId="0" applyNumberFormat="1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84" fontId="62" fillId="34" borderId="21" xfId="0" applyNumberFormat="1" applyFont="1" applyFill="1" applyBorder="1" applyAlignment="1">
      <alignment horizontal="center" vertical="center"/>
    </xf>
    <xf numFmtId="184" fontId="60" fillId="34" borderId="21" xfId="0" applyNumberFormat="1" applyFont="1" applyFill="1" applyBorder="1" applyAlignment="1">
      <alignment horizontal="center" vertical="center"/>
    </xf>
    <xf numFmtId="184" fontId="62" fillId="34" borderId="22" xfId="0" applyNumberFormat="1" applyFont="1" applyFill="1" applyBorder="1" applyAlignment="1">
      <alignment horizontal="center" vertical="center"/>
    </xf>
    <xf numFmtId="15" fontId="1" fillId="33" borderId="0" xfId="0" applyNumberFormat="1" applyFont="1" applyFill="1" applyAlignment="1" quotePrefix="1">
      <alignment vertical="center"/>
    </xf>
    <xf numFmtId="16" fontId="58" fillId="34" borderId="10" xfId="0" applyNumberFormat="1" applyFont="1" applyFill="1" applyBorder="1" applyAlignment="1" quotePrefix="1">
      <alignment horizontal="center" vertical="center"/>
    </xf>
    <xf numFmtId="2" fontId="62" fillId="34" borderId="0" xfId="0" applyNumberFormat="1" applyFont="1" applyFill="1" applyBorder="1" applyAlignment="1">
      <alignment horizontal="center" vertical="center"/>
    </xf>
    <xf numFmtId="184" fontId="61" fillId="34" borderId="15" xfId="0" applyNumberFormat="1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1" fontId="1" fillId="36" borderId="26" xfId="0" applyNumberFormat="1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60" fillId="34" borderId="27" xfId="0" applyFont="1" applyFill="1" applyBorder="1" applyAlignment="1">
      <alignment/>
    </xf>
    <xf numFmtId="0" fontId="60" fillId="34" borderId="28" xfId="0" applyFont="1" applyFill="1" applyBorder="1" applyAlignment="1">
      <alignment/>
    </xf>
    <xf numFmtId="0" fontId="62" fillId="34" borderId="28" xfId="0" applyFont="1" applyFill="1" applyBorder="1" applyAlignment="1">
      <alignment/>
    </xf>
    <xf numFmtId="0" fontId="62" fillId="34" borderId="11" xfId="0" applyFont="1" applyFill="1" applyBorder="1" applyAlignment="1">
      <alignment/>
    </xf>
    <xf numFmtId="0" fontId="58" fillId="34" borderId="10" xfId="0" applyFont="1" applyFill="1" applyBorder="1" applyAlignment="1" quotePrefix="1">
      <alignment horizontal="center" vertical="center"/>
    </xf>
    <xf numFmtId="1" fontId="0" fillId="0" borderId="0" xfId="0" applyNumberFormat="1" applyAlignment="1">
      <alignment/>
    </xf>
    <xf numFmtId="0" fontId="0" fillId="33" borderId="0" xfId="0" applyFont="1" applyFill="1" applyAlignment="1">
      <alignment horizontal="left" vertical="center"/>
    </xf>
    <xf numFmtId="0" fontId="60" fillId="34" borderId="10" xfId="0" applyFont="1" applyFill="1" applyBorder="1" applyAlignment="1">
      <alignment horizontal="left" vertical="center"/>
    </xf>
    <xf numFmtId="0" fontId="60" fillId="34" borderId="28" xfId="0" applyFont="1" applyFill="1" applyBorder="1" applyAlignment="1">
      <alignment/>
    </xf>
    <xf numFmtId="0" fontId="63" fillId="34" borderId="10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1" fontId="1" fillId="34" borderId="13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1" fontId="1" fillId="34" borderId="26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left" vertical="center"/>
    </xf>
    <xf numFmtId="0" fontId="60" fillId="37" borderId="0" xfId="0" applyFont="1" applyFill="1" applyAlignment="1">
      <alignment horizontal="left"/>
    </xf>
    <xf numFmtId="0" fontId="60" fillId="37" borderId="0" xfId="0" applyFont="1" applyFill="1" applyAlignment="1">
      <alignment/>
    </xf>
    <xf numFmtId="0" fontId="62" fillId="37" borderId="0" xfId="0" applyFont="1" applyFill="1" applyAlignment="1">
      <alignment/>
    </xf>
    <xf numFmtId="0" fontId="62" fillId="37" borderId="0" xfId="0" applyFont="1" applyFill="1" applyAlignment="1">
      <alignment horizontal="left"/>
    </xf>
    <xf numFmtId="0" fontId="64" fillId="34" borderId="27" xfId="0" applyFont="1" applyFill="1" applyBorder="1" applyAlignment="1">
      <alignment/>
    </xf>
    <xf numFmtId="0" fontId="64" fillId="34" borderId="28" xfId="0" applyFont="1" applyFill="1" applyBorder="1" applyAlignment="1">
      <alignment/>
    </xf>
    <xf numFmtId="0" fontId="60" fillId="34" borderId="28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65" fillId="16" borderId="13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/>
    </xf>
    <xf numFmtId="1" fontId="60" fillId="34" borderId="10" xfId="0" applyNumberFormat="1" applyFont="1" applyFill="1" applyBorder="1" applyAlignment="1">
      <alignment horizontal="center" vertical="center"/>
    </xf>
    <xf numFmtId="1" fontId="60" fillId="34" borderId="21" xfId="0" applyNumberFormat="1" applyFont="1" applyFill="1" applyBorder="1" applyAlignment="1">
      <alignment horizontal="center" vertical="center"/>
    </xf>
    <xf numFmtId="0" fontId="66" fillId="34" borderId="30" xfId="0" applyFont="1" applyFill="1" applyBorder="1" applyAlignment="1">
      <alignment horizontal="center" vertical="center"/>
    </xf>
    <xf numFmtId="1" fontId="60" fillId="34" borderId="21" xfId="0" applyNumberFormat="1" applyFont="1" applyFill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2" fontId="60" fillId="34" borderId="0" xfId="0" applyNumberFormat="1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/>
    </xf>
    <xf numFmtId="1" fontId="62" fillId="34" borderId="21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1" fontId="1" fillId="36" borderId="33" xfId="0" applyNumberFormat="1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1" fontId="60" fillId="34" borderId="33" xfId="0" applyNumberFormat="1" applyFont="1" applyFill="1" applyBorder="1" applyAlignment="1">
      <alignment horizontal="center" vertical="center"/>
    </xf>
    <xf numFmtId="1" fontId="60" fillId="34" borderId="19" xfId="0" applyNumberFormat="1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0" fillId="16" borderId="34" xfId="0" applyFill="1" applyBorder="1" applyAlignment="1">
      <alignment horizontal="center" vertical="center"/>
    </xf>
    <xf numFmtId="0" fontId="1" fillId="36" borderId="35" xfId="0" applyFont="1" applyFill="1" applyBorder="1" applyAlignment="1">
      <alignment horizontal="center" vertical="center"/>
    </xf>
    <xf numFmtId="1" fontId="1" fillId="36" borderId="36" xfId="0" applyNumberFormat="1" applyFont="1" applyFill="1" applyBorder="1" applyAlignment="1">
      <alignment horizontal="center" vertical="center"/>
    </xf>
    <xf numFmtId="1" fontId="1" fillId="36" borderId="37" xfId="0" applyNumberFormat="1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1" fontId="0" fillId="16" borderId="33" xfId="0" applyNumberFormat="1" applyFont="1" applyFill="1" applyBorder="1" applyAlignment="1">
      <alignment horizontal="center" vertical="center"/>
    </xf>
    <xf numFmtId="1" fontId="0" fillId="16" borderId="39" xfId="0" applyNumberFormat="1" applyFont="1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9" fontId="67" fillId="34" borderId="10" xfId="55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1" fillId="16" borderId="25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1" fontId="60" fillId="34" borderId="38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left" vertical="center"/>
    </xf>
    <xf numFmtId="1" fontId="60" fillId="34" borderId="0" xfId="0" applyNumberFormat="1" applyFont="1" applyFill="1" applyBorder="1" applyAlignment="1">
      <alignment horizontal="center" vertical="center"/>
    </xf>
    <xf numFmtId="1" fontId="62" fillId="34" borderId="0" xfId="0" applyNumberFormat="1" applyFont="1" applyFill="1" applyBorder="1" applyAlignment="1">
      <alignment horizontal="center" vertical="center"/>
    </xf>
    <xf numFmtId="184" fontId="62" fillId="34" borderId="0" xfId="0" applyNumberFormat="1" applyFont="1" applyFill="1" applyBorder="1" applyAlignment="1">
      <alignment horizontal="center" vertical="center"/>
    </xf>
    <xf numFmtId="184" fontId="60" fillId="34" borderId="0" xfId="0" applyNumberFormat="1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center"/>
    </xf>
    <xf numFmtId="0" fontId="1" fillId="38" borderId="0" xfId="0" applyFont="1" applyFill="1" applyAlignment="1">
      <alignment horizontal="left" vertical="center"/>
    </xf>
    <xf numFmtId="0" fontId="0" fillId="38" borderId="0" xfId="0" applyFill="1" applyAlignment="1">
      <alignment horizontal="left" vertical="center"/>
    </xf>
    <xf numFmtId="15" fontId="60" fillId="37" borderId="30" xfId="0" applyNumberFormat="1" applyFont="1" applyFill="1" applyBorder="1" applyAlignment="1">
      <alignment horizontal="center"/>
    </xf>
    <xf numFmtId="0" fontId="60" fillId="37" borderId="30" xfId="0" applyFont="1" applyFill="1" applyBorder="1" applyAlignment="1">
      <alignment horizontal="center"/>
    </xf>
    <xf numFmtId="15" fontId="60" fillId="37" borderId="0" xfId="0" applyNumberFormat="1" applyFont="1" applyFill="1" applyBorder="1" applyAlignment="1">
      <alignment horizontal="center"/>
    </xf>
    <xf numFmtId="0" fontId="60" fillId="37" borderId="0" xfId="0" applyFont="1" applyFill="1" applyBorder="1" applyAlignment="1">
      <alignment horizontal="center"/>
    </xf>
    <xf numFmtId="15" fontId="60" fillId="37" borderId="29" xfId="0" applyNumberFormat="1" applyFont="1" applyFill="1" applyBorder="1" applyAlignment="1">
      <alignment horizontal="center"/>
    </xf>
    <xf numFmtId="0" fontId="60" fillId="37" borderId="29" xfId="0" applyFont="1" applyFill="1" applyBorder="1" applyAlignment="1">
      <alignment horizontal="center"/>
    </xf>
    <xf numFmtId="15" fontId="60" fillId="37" borderId="0" xfId="0" applyNumberFormat="1" applyFont="1" applyFill="1" applyBorder="1" applyAlignment="1" quotePrefix="1">
      <alignment horizontal="center"/>
    </xf>
    <xf numFmtId="0" fontId="60" fillId="34" borderId="10" xfId="0" applyFont="1" applyFill="1" applyBorder="1" applyAlignment="1">
      <alignment horizontal="center" vertical="center"/>
    </xf>
    <xf numFmtId="0" fontId="60" fillId="37" borderId="27" xfId="0" applyFont="1" applyFill="1" applyBorder="1" applyAlignment="1">
      <alignment horizontal="right" vertical="center"/>
    </xf>
    <xf numFmtId="0" fontId="60" fillId="37" borderId="11" xfId="0" applyFont="1" applyFill="1" applyBorder="1" applyAlignment="1">
      <alignment horizontal="right" vertical="center"/>
    </xf>
    <xf numFmtId="0" fontId="60" fillId="34" borderId="10" xfId="0" applyFont="1" applyFill="1" applyBorder="1" applyAlignment="1">
      <alignment horizontal="left" vertical="center"/>
    </xf>
    <xf numFmtId="0" fontId="68" fillId="34" borderId="28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/>
    </xf>
    <xf numFmtId="0" fontId="60" fillId="37" borderId="28" xfId="0" applyFont="1" applyFill="1" applyBorder="1" applyAlignment="1">
      <alignment horizontal="right" vertical="center"/>
    </xf>
    <xf numFmtId="0" fontId="69" fillId="34" borderId="27" xfId="0" applyFont="1" applyFill="1" applyBorder="1" applyAlignment="1">
      <alignment horizontal="left" vertical="center"/>
    </xf>
    <xf numFmtId="0" fontId="69" fillId="34" borderId="11" xfId="0" applyFont="1" applyFill="1" applyBorder="1" applyAlignment="1">
      <alignment horizontal="left" vertical="center"/>
    </xf>
    <xf numFmtId="0" fontId="69" fillId="34" borderId="28" xfId="0" applyFont="1" applyFill="1" applyBorder="1" applyAlignment="1">
      <alignment horizontal="left" vertical="center"/>
    </xf>
    <xf numFmtId="0" fontId="66" fillId="34" borderId="16" xfId="0" applyFont="1" applyFill="1" applyBorder="1" applyAlignment="1">
      <alignment horizontal="center" vertical="center"/>
    </xf>
    <xf numFmtId="0" fontId="66" fillId="34" borderId="30" xfId="0" applyFont="1" applyFill="1" applyBorder="1" applyAlignment="1">
      <alignment horizontal="center" vertical="center"/>
    </xf>
    <xf numFmtId="0" fontId="66" fillId="34" borderId="28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66" fillId="34" borderId="40" xfId="0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horizontal="center" vertical="center"/>
    </xf>
    <xf numFmtId="0" fontId="66" fillId="34" borderId="29" xfId="0" applyFont="1" applyFill="1" applyBorder="1" applyAlignment="1">
      <alignment horizontal="center" vertical="center"/>
    </xf>
    <xf numFmtId="0" fontId="66" fillId="34" borderId="42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3" fillId="34" borderId="30" xfId="0" applyFont="1" applyFill="1" applyBorder="1" applyAlignment="1">
      <alignment horizontal="center" vertical="center"/>
    </xf>
    <xf numFmtId="0" fontId="63" fillId="34" borderId="40" xfId="0" applyFont="1" applyFill="1" applyBorder="1" applyAlignment="1">
      <alignment horizontal="center" vertical="center"/>
    </xf>
    <xf numFmtId="0" fontId="63" fillId="34" borderId="41" xfId="0" applyFont="1" applyFill="1" applyBorder="1" applyAlignment="1">
      <alignment horizontal="center" vertical="center"/>
    </xf>
    <xf numFmtId="0" fontId="63" fillId="34" borderId="29" xfId="0" applyFont="1" applyFill="1" applyBorder="1" applyAlignment="1">
      <alignment horizontal="center" vertical="center"/>
    </xf>
    <xf numFmtId="0" fontId="63" fillId="34" borderId="42" xfId="0" applyFont="1" applyFill="1" applyBorder="1" applyAlignment="1">
      <alignment horizontal="center" vertical="center"/>
    </xf>
    <xf numFmtId="0" fontId="60" fillId="34" borderId="27" xfId="0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3" fillId="34" borderId="27" xfId="0" applyFont="1" applyFill="1" applyBorder="1" applyAlignment="1">
      <alignment horizontal="right" vertical="center"/>
    </xf>
    <xf numFmtId="0" fontId="63" fillId="34" borderId="28" xfId="0" applyFont="1" applyFill="1" applyBorder="1" applyAlignment="1">
      <alignment horizontal="right" vertical="center"/>
    </xf>
    <xf numFmtId="0" fontId="63" fillId="34" borderId="11" xfId="0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60" fillId="34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70" fillId="34" borderId="0" xfId="0" applyFont="1" applyFill="1" applyAlignment="1">
      <alignment horizontal="left" vertical="center"/>
    </xf>
    <xf numFmtId="0" fontId="60" fillId="34" borderId="0" xfId="0" applyFont="1" applyFill="1" applyAlignment="1">
      <alignment horizontal="left" vertical="center"/>
    </xf>
    <xf numFmtId="1" fontId="3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Zomertelling ganzen 2013 t/m 2016</a:t>
            </a:r>
          </a:p>
        </c:rich>
      </c:tx>
      <c:layout>
        <c:manualLayout>
          <c:xMode val="factor"/>
          <c:yMode val="factor"/>
          <c:x val="-0.003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5"/>
          <c:w val="0.89375"/>
          <c:h val="0.8575"/>
        </c:manualLayout>
      </c:layout>
      <c:areaChart>
        <c:grouping val="standard"/>
        <c:varyColors val="0"/>
        <c:ser>
          <c:idx val="2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'zomertelling ganzen 2016'!$AH$71:$AK$71</c:f>
              <c:numCache/>
            </c:numRef>
          </c:cat>
          <c:val>
            <c:numRef>
              <c:f>'zomertelling ganzen 2016'!$AH$81:$AK$81</c:f>
              <c:numCache/>
            </c:numRef>
          </c:val>
        </c:ser>
        <c:axId val="46725035"/>
        <c:axId val="17872132"/>
      </c:area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72132"/>
        <c:crosses val="autoZero"/>
        <c:auto val="1"/>
        <c:lblOffset val="100"/>
        <c:tickLblSkip val="1"/>
        <c:noMultiLvlLbl val="0"/>
      </c:catAx>
      <c:valAx>
        <c:axId val="178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totale ganzenpopulatie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25035"/>
        <c:crossesAt val="1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95625"/>
          <c:y val="0.66425"/>
          <c:w val="0.0285"/>
          <c:h val="0.0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Zomertelling ganzen 2013 t/m 2016</a:t>
            </a:r>
          </a:p>
        </c:rich>
      </c:tx>
      <c:layout>
        <c:manualLayout>
          <c:xMode val="factor"/>
          <c:yMode val="factor"/>
          <c:x val="-0.003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475"/>
          <c:w val="0.89375"/>
          <c:h val="0.8575"/>
        </c:manualLayout>
      </c:layout>
      <c:areaChart>
        <c:grouping val="standard"/>
        <c:varyColors val="0"/>
        <c:ser>
          <c:idx val="2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'zomertelling ganzen 2016'!$AH$71:$AK$71</c:f>
              <c:numCache/>
            </c:numRef>
          </c:cat>
          <c:val>
            <c:numRef>
              <c:f>'zomertelling ganzen 2016'!$AH$81:$AK$81</c:f>
              <c:numCache/>
            </c:numRef>
          </c:val>
        </c:ser>
        <c:axId val="26631461"/>
        <c:axId val="38356558"/>
      </c:area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totale ganzenpopulatie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31461"/>
        <c:crossesAt val="1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95625"/>
          <c:y val="0.66425"/>
          <c:w val="0.0285"/>
          <c:h val="0.0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657225</xdr:colOff>
      <xdr:row>3</xdr:row>
      <xdr:rowOff>0</xdr:rowOff>
    </xdr:from>
    <xdr:to>
      <xdr:col>36</xdr:col>
      <xdr:colOff>523875</xdr:colOff>
      <xdr:row>10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00050"/>
          <a:ext cx="1771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95</xdr:row>
      <xdr:rowOff>38100</xdr:rowOff>
    </xdr:from>
    <xdr:to>
      <xdr:col>31</xdr:col>
      <xdr:colOff>438150</xdr:colOff>
      <xdr:row>110</xdr:row>
      <xdr:rowOff>9525</xdr:rowOff>
    </xdr:to>
    <xdr:graphicFrame>
      <xdr:nvGraphicFramePr>
        <xdr:cNvPr id="2" name="Grafiek 6"/>
        <xdr:cNvGraphicFramePr/>
      </xdr:nvGraphicFramePr>
      <xdr:xfrm>
        <a:off x="4895850" y="17687925"/>
        <a:ext cx="50958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247650</xdr:colOff>
      <xdr:row>39</xdr:row>
      <xdr:rowOff>38100</xdr:rowOff>
    </xdr:from>
    <xdr:to>
      <xdr:col>31</xdr:col>
      <xdr:colOff>438150</xdr:colOff>
      <xdr:row>54</xdr:row>
      <xdr:rowOff>9525</xdr:rowOff>
    </xdr:to>
    <xdr:graphicFrame>
      <xdr:nvGraphicFramePr>
        <xdr:cNvPr id="3" name="Grafiek 6"/>
        <xdr:cNvGraphicFramePr/>
      </xdr:nvGraphicFramePr>
      <xdr:xfrm>
        <a:off x="4895850" y="7439025"/>
        <a:ext cx="50958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2"/>
  <sheetViews>
    <sheetView tabSelected="1" zoomScalePageLayoutView="0" workbookViewId="0" topLeftCell="A1">
      <selection activeCell="AP8" sqref="AP8"/>
    </sheetView>
  </sheetViews>
  <sheetFormatPr defaultColWidth="8.8515625" defaultRowHeight="12.75"/>
  <cols>
    <col min="1" max="1" width="4.28125" style="0" customWidth="1"/>
    <col min="2" max="2" width="14.140625" style="0" customWidth="1"/>
    <col min="3" max="3" width="7.140625" style="0" customWidth="1"/>
    <col min="4" max="4" width="5.8515625" style="4" customWidth="1"/>
    <col min="5" max="5" width="6.7109375" style="4" customWidth="1"/>
    <col min="6" max="8" width="5.8515625" style="4" customWidth="1"/>
    <col min="9" max="9" width="8.140625" style="4" customWidth="1"/>
    <col min="10" max="11" width="5.8515625" style="4" customWidth="1"/>
    <col min="12" max="12" width="6.421875" style="4" customWidth="1"/>
    <col min="13" max="13" width="5.8515625" style="4" customWidth="1"/>
    <col min="14" max="14" width="5.00390625" style="4" customWidth="1"/>
    <col min="15" max="16" width="5.140625" style="4" customWidth="1"/>
    <col min="17" max="17" width="7.00390625" style="1" customWidth="1"/>
    <col min="18" max="18" width="5.140625" style="1" customWidth="1"/>
    <col min="19" max="19" width="6.28125" style="3" customWidth="1"/>
    <col min="20" max="20" width="5.140625" style="3" customWidth="1"/>
    <col min="21" max="21" width="5.140625" style="3" hidden="1" customWidth="1"/>
    <col min="22" max="29" width="5.140625" style="0" hidden="1" customWidth="1"/>
    <col min="30" max="31" width="8.28125" style="0" customWidth="1"/>
    <col min="32" max="32" width="9.00390625" style="0" customWidth="1"/>
    <col min="33" max="33" width="10.8515625" style="0" hidden="1" customWidth="1"/>
    <col min="34" max="34" width="10.8515625" style="0" customWidth="1"/>
    <col min="35" max="37" width="8.8515625" style="0" customWidth="1"/>
    <col min="38" max="40" width="0" style="0" hidden="1" customWidth="1"/>
  </cols>
  <sheetData>
    <row r="1" spans="1:40" ht="12.75">
      <c r="A1" s="166" t="s">
        <v>62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</row>
    <row r="2" spans="1:40" s="2" customFormat="1" ht="1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</row>
    <row r="3" spans="1:40" s="2" customFormat="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2" customFormat="1" ht="15.75">
      <c r="A4" s="167" t="s">
        <v>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5"/>
      <c r="AK4" s="5"/>
      <c r="AL4" s="5"/>
      <c r="AM4" s="5"/>
      <c r="AN4" s="5"/>
    </row>
    <row r="5" spans="1:40" s="2" customFormat="1" ht="15.75">
      <c r="A5" s="164" t="s">
        <v>4</v>
      </c>
      <c r="B5" s="164"/>
      <c r="C5" s="55"/>
      <c r="D5" s="7"/>
      <c r="E5" s="8" t="s">
        <v>5</v>
      </c>
      <c r="F5" s="9" t="s">
        <v>6</v>
      </c>
      <c r="G5" s="9"/>
      <c r="H5" s="9"/>
      <c r="I5" s="39">
        <v>42931</v>
      </c>
      <c r="J5" s="10"/>
      <c r="K5" s="5" t="s">
        <v>5</v>
      </c>
      <c r="L5" s="5"/>
      <c r="M5" s="5"/>
      <c r="N5" s="9" t="s">
        <v>5</v>
      </c>
      <c r="O5" s="5"/>
      <c r="P5" s="5"/>
      <c r="Q5" s="5"/>
      <c r="R5" s="9" t="s">
        <v>6</v>
      </c>
      <c r="S5" s="168" t="s">
        <v>5</v>
      </c>
      <c r="T5" s="168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5.75">
      <c r="A6" s="164" t="s">
        <v>15</v>
      </c>
      <c r="B6" s="164"/>
      <c r="C6" s="55"/>
      <c r="D6" s="9"/>
      <c r="E6" s="5" t="s">
        <v>5</v>
      </c>
      <c r="F6" s="9" t="s">
        <v>7</v>
      </c>
      <c r="G6" s="9"/>
      <c r="H6" s="9"/>
      <c r="I6" s="10" t="s">
        <v>69</v>
      </c>
      <c r="J6" s="11"/>
      <c r="K6" s="9"/>
      <c r="L6" s="9"/>
      <c r="M6" s="9"/>
      <c r="N6" s="169" t="s">
        <v>5</v>
      </c>
      <c r="O6" s="169"/>
      <c r="P6" s="169"/>
      <c r="Q6" s="169"/>
      <c r="R6" s="9" t="s">
        <v>6</v>
      </c>
      <c r="S6" s="12" t="s">
        <v>5</v>
      </c>
      <c r="T6" s="5" t="s">
        <v>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9"/>
      <c r="AN6" s="9"/>
    </row>
    <row r="7" spans="1:40" s="2" customFormat="1" ht="15.75">
      <c r="A7" s="163" t="s">
        <v>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3.5" customHeight="1">
      <c r="A8" s="164" t="s">
        <v>16</v>
      </c>
      <c r="B8" s="164"/>
      <c r="C8" s="55"/>
      <c r="D8" s="13"/>
      <c r="E8" s="13"/>
      <c r="F8" s="9" t="s">
        <v>6</v>
      </c>
      <c r="G8" s="9"/>
      <c r="H8" s="9"/>
      <c r="I8" s="39">
        <v>42931</v>
      </c>
      <c r="J8" s="9"/>
      <c r="K8" s="9"/>
      <c r="L8" s="9"/>
      <c r="M8" s="9"/>
      <c r="N8" s="9" t="s">
        <v>9</v>
      </c>
      <c r="O8" s="9"/>
      <c r="P8" s="9"/>
      <c r="Q8" s="9"/>
      <c r="R8" s="9" t="s">
        <v>7</v>
      </c>
      <c r="S8" s="14">
        <v>10000</v>
      </c>
      <c r="T8" s="9" t="s">
        <v>10</v>
      </c>
      <c r="U8" s="9"/>
      <c r="V8" s="9"/>
      <c r="W8" s="9"/>
      <c r="X8" s="9"/>
      <c r="Y8" s="9"/>
      <c r="Z8" s="9"/>
      <c r="AA8" s="9"/>
      <c r="AB8" s="9"/>
      <c r="AC8" s="15"/>
      <c r="AD8" s="15"/>
      <c r="AE8" s="15"/>
      <c r="AF8" s="15"/>
      <c r="AG8" s="15"/>
      <c r="AH8" s="15"/>
      <c r="AI8" s="15"/>
      <c r="AJ8" s="9"/>
      <c r="AK8" s="9"/>
      <c r="AL8" s="9"/>
      <c r="AM8" s="9"/>
      <c r="AN8" s="9"/>
    </row>
    <row r="9" spans="1:40" ht="13.5" customHeight="1">
      <c r="A9" s="164" t="s">
        <v>11</v>
      </c>
      <c r="B9" s="164"/>
      <c r="C9" s="164"/>
      <c r="D9" s="164"/>
      <c r="E9" s="13"/>
      <c r="F9" s="9" t="s">
        <v>6</v>
      </c>
      <c r="G9" s="9"/>
      <c r="H9" s="9"/>
      <c r="I9" s="10">
        <v>11</v>
      </c>
      <c r="J9" s="16" t="s">
        <v>12</v>
      </c>
      <c r="K9" s="9"/>
      <c r="L9" s="9"/>
      <c r="M9" s="9"/>
      <c r="N9" s="165" t="s">
        <v>68</v>
      </c>
      <c r="O9" s="165"/>
      <c r="P9" s="165"/>
      <c r="Q9" s="165"/>
      <c r="R9" s="9" t="s">
        <v>6</v>
      </c>
      <c r="S9" s="14">
        <v>7800</v>
      </c>
      <c r="T9" s="9" t="s">
        <v>10</v>
      </c>
      <c r="U9" s="9"/>
      <c r="V9" s="9"/>
      <c r="W9" s="9"/>
      <c r="X9" s="9"/>
      <c r="Y9" s="9"/>
      <c r="Z9" s="9"/>
      <c r="AA9" s="9"/>
      <c r="AB9" s="9"/>
      <c r="AC9" s="15"/>
      <c r="AD9" s="15"/>
      <c r="AE9" s="15"/>
      <c r="AF9" s="15"/>
      <c r="AG9" s="15"/>
      <c r="AH9" s="15"/>
      <c r="AI9" s="15"/>
      <c r="AJ9" s="9"/>
      <c r="AK9" s="9"/>
      <c r="AL9" s="9"/>
      <c r="AM9" s="9"/>
      <c r="AN9" s="9"/>
    </row>
    <row r="10" spans="1:40" ht="13.5" customHeight="1">
      <c r="A10" s="164" t="s">
        <v>31</v>
      </c>
      <c r="B10" s="164"/>
      <c r="C10" s="164"/>
      <c r="D10" s="164"/>
      <c r="E10" s="164"/>
      <c r="F10" s="9" t="s">
        <v>6</v>
      </c>
      <c r="G10" s="9"/>
      <c r="H10" s="9"/>
      <c r="I10" s="10">
        <f>F109</f>
        <v>30</v>
      </c>
      <c r="J10" s="16" t="s">
        <v>13</v>
      </c>
      <c r="K10" s="9"/>
      <c r="L10" s="9"/>
      <c r="M10" s="5" t="s">
        <v>5</v>
      </c>
      <c r="N10" s="165"/>
      <c r="O10" s="165"/>
      <c r="P10" s="165"/>
      <c r="Q10" s="165"/>
      <c r="R10" s="9" t="s">
        <v>6</v>
      </c>
      <c r="S10" s="14"/>
      <c r="T10" s="9" t="s">
        <v>10</v>
      </c>
      <c r="U10" s="9"/>
      <c r="V10" s="9"/>
      <c r="W10" s="9"/>
      <c r="X10" s="9"/>
      <c r="Y10" s="9"/>
      <c r="Z10" s="9"/>
      <c r="AA10" s="9"/>
      <c r="AB10" s="9"/>
      <c r="AC10" s="15"/>
      <c r="AD10" s="15"/>
      <c r="AE10" s="15"/>
      <c r="AF10" s="15"/>
      <c r="AG10" s="15"/>
      <c r="AH10" s="15"/>
      <c r="AI10" s="15"/>
      <c r="AJ10" s="9"/>
      <c r="AK10" s="9"/>
      <c r="AL10" s="9"/>
      <c r="AM10" s="9"/>
      <c r="AN10" s="9"/>
    </row>
    <row r="11" spans="1:40" ht="13.5" customHeight="1">
      <c r="A11" s="161" t="s">
        <v>5</v>
      </c>
      <c r="B11" s="161"/>
      <c r="C11" s="161"/>
      <c r="D11" s="161"/>
      <c r="E11" s="9"/>
      <c r="F11" s="9" t="s">
        <v>5</v>
      </c>
      <c r="G11" s="9"/>
      <c r="H11" s="9"/>
      <c r="I11" s="10" t="s">
        <v>5</v>
      </c>
      <c r="J11" s="16" t="s">
        <v>5</v>
      </c>
      <c r="K11" s="9"/>
      <c r="L11" s="9"/>
      <c r="M11" s="9"/>
      <c r="N11" s="162" t="s">
        <v>5</v>
      </c>
      <c r="O11" s="162"/>
      <c r="P11" s="162"/>
      <c r="Q11" s="162"/>
      <c r="R11" s="9" t="s">
        <v>5</v>
      </c>
      <c r="S11" s="14" t="s">
        <v>5</v>
      </c>
      <c r="T11" s="9" t="s">
        <v>5</v>
      </c>
      <c r="U11" s="9"/>
      <c r="V11" s="9"/>
      <c r="W11" s="9"/>
      <c r="X11" s="9"/>
      <c r="Y11" s="9"/>
      <c r="Z11" s="9"/>
      <c r="AA11" s="9"/>
      <c r="AB11" s="9"/>
      <c r="AC11" s="15"/>
      <c r="AD11" s="15"/>
      <c r="AE11" s="15"/>
      <c r="AF11" s="15"/>
      <c r="AG11" s="15"/>
      <c r="AH11" s="15"/>
      <c r="AI11" s="15"/>
      <c r="AJ11" s="9" t="s">
        <v>5</v>
      </c>
      <c r="AK11" s="9"/>
      <c r="AL11" s="9"/>
      <c r="AM11" s="9"/>
      <c r="AN11" s="9"/>
    </row>
    <row r="12" spans="1:40" ht="26.25" customHeight="1">
      <c r="A12" s="141" t="s">
        <v>41</v>
      </c>
      <c r="B12" s="142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4"/>
      <c r="AH12" s="85"/>
      <c r="AI12" s="141" t="s">
        <v>14</v>
      </c>
      <c r="AJ12" s="142"/>
      <c r="AK12" s="142"/>
      <c r="AL12" s="142"/>
      <c r="AM12" s="142"/>
      <c r="AN12" s="145"/>
    </row>
    <row r="13" spans="1:44" ht="12.75" customHeight="1">
      <c r="A13" s="149" t="s">
        <v>20</v>
      </c>
      <c r="B13" s="150"/>
      <c r="C13" s="151"/>
      <c r="D13" s="155">
        <v>2016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75">
        <v>2017</v>
      </c>
      <c r="AE13" s="75"/>
      <c r="AF13" s="155">
        <v>2016</v>
      </c>
      <c r="AG13" s="157"/>
      <c r="AH13" s="109" t="s">
        <v>5</v>
      </c>
      <c r="AI13" s="146"/>
      <c r="AJ13" s="147"/>
      <c r="AK13" s="147"/>
      <c r="AL13" s="147"/>
      <c r="AM13" s="147"/>
      <c r="AN13" s="148"/>
      <c r="AR13" t="s">
        <v>5</v>
      </c>
    </row>
    <row r="14" spans="1:40" ht="14.25" customHeight="1">
      <c r="A14" s="152"/>
      <c r="B14" s="153"/>
      <c r="C14" s="154"/>
      <c r="D14" s="17">
        <v>1</v>
      </c>
      <c r="E14" s="53" t="s">
        <v>30</v>
      </c>
      <c r="F14" s="17">
        <v>3</v>
      </c>
      <c r="G14" s="17">
        <v>4</v>
      </c>
      <c r="H14" s="17">
        <v>5</v>
      </c>
      <c r="I14" s="17">
        <v>6</v>
      </c>
      <c r="J14" s="17">
        <v>7</v>
      </c>
      <c r="K14" s="40" t="s">
        <v>17</v>
      </c>
      <c r="L14" s="17">
        <v>10</v>
      </c>
      <c r="M14" s="17">
        <v>11</v>
      </c>
      <c r="N14" s="17" t="s">
        <v>5</v>
      </c>
      <c r="O14" s="17" t="s">
        <v>5</v>
      </c>
      <c r="P14" s="17" t="s">
        <v>5</v>
      </c>
      <c r="Q14" s="17" t="s">
        <v>5</v>
      </c>
      <c r="R14" s="19" t="s">
        <v>5</v>
      </c>
      <c r="S14" s="18" t="s">
        <v>5</v>
      </c>
      <c r="T14" s="17" t="s">
        <v>5</v>
      </c>
      <c r="U14" s="17" t="s">
        <v>5</v>
      </c>
      <c r="V14" s="17" t="s">
        <v>5</v>
      </c>
      <c r="W14" s="17" t="s">
        <v>5</v>
      </c>
      <c r="X14" s="17" t="s">
        <v>5</v>
      </c>
      <c r="Y14" s="17" t="s">
        <v>5</v>
      </c>
      <c r="Z14" s="17" t="s">
        <v>5</v>
      </c>
      <c r="AA14" s="17" t="s">
        <v>5</v>
      </c>
      <c r="AB14" s="17" t="s">
        <v>5</v>
      </c>
      <c r="AC14" s="18" t="s">
        <v>5</v>
      </c>
      <c r="AD14" s="18" t="s">
        <v>64</v>
      </c>
      <c r="AE14" s="18">
        <v>2917</v>
      </c>
      <c r="AF14" s="17" t="s">
        <v>1</v>
      </c>
      <c r="AG14" s="20" t="s">
        <v>19</v>
      </c>
      <c r="AH14" s="91">
        <v>2016</v>
      </c>
      <c r="AI14" s="91">
        <v>2015</v>
      </c>
      <c r="AJ14" s="91">
        <v>2014</v>
      </c>
      <c r="AK14" s="91">
        <v>2013</v>
      </c>
      <c r="AL14" s="91">
        <v>2012</v>
      </c>
      <c r="AM14" s="91">
        <v>2011</v>
      </c>
      <c r="AN14" s="91">
        <v>2010</v>
      </c>
    </row>
    <row r="15" spans="1:40" ht="16.5" customHeight="1" thickBot="1">
      <c r="A15" s="158" t="s">
        <v>21</v>
      </c>
      <c r="B15" s="159"/>
      <c r="C15" s="160"/>
      <c r="D15" s="22">
        <v>900</v>
      </c>
      <c r="E15" s="22">
        <v>1600</v>
      </c>
      <c r="F15" s="22">
        <v>650</v>
      </c>
      <c r="G15" s="22">
        <v>600</v>
      </c>
      <c r="H15" s="22">
        <v>550</v>
      </c>
      <c r="I15" s="22">
        <v>600</v>
      </c>
      <c r="J15" s="22">
        <v>600</v>
      </c>
      <c r="K15" s="22">
        <v>800</v>
      </c>
      <c r="L15" s="22">
        <v>700</v>
      </c>
      <c r="M15" s="22">
        <v>800</v>
      </c>
      <c r="N15" s="22" t="s">
        <v>5</v>
      </c>
      <c r="O15" s="22" t="s">
        <v>5</v>
      </c>
      <c r="P15" s="22" t="s">
        <v>5</v>
      </c>
      <c r="Q15" s="22" t="s">
        <v>5</v>
      </c>
      <c r="R15" s="22" t="s">
        <v>5</v>
      </c>
      <c r="S15" s="22" t="s">
        <v>5</v>
      </c>
      <c r="T15" s="22" t="s">
        <v>5</v>
      </c>
      <c r="U15" s="22" t="s">
        <v>5</v>
      </c>
      <c r="V15" s="22" t="s">
        <v>5</v>
      </c>
      <c r="W15" s="22" t="s">
        <v>5</v>
      </c>
      <c r="X15" s="22" t="s">
        <v>5</v>
      </c>
      <c r="Y15" s="22" t="s">
        <v>5</v>
      </c>
      <c r="Z15" s="22" t="s">
        <v>5</v>
      </c>
      <c r="AA15" s="22" t="s">
        <v>5</v>
      </c>
      <c r="AB15" s="22" t="s">
        <v>5</v>
      </c>
      <c r="AC15" s="22" t="s">
        <v>5</v>
      </c>
      <c r="AD15" s="42"/>
      <c r="AE15" s="42"/>
      <c r="AF15" s="42">
        <f>SUM(D15:AC15)</f>
        <v>7800</v>
      </c>
      <c r="AG15" s="41">
        <v>7.41</v>
      </c>
      <c r="AH15" s="88" t="s">
        <v>54</v>
      </c>
      <c r="AI15" s="92">
        <v>7800</v>
      </c>
      <c r="AJ15" s="92">
        <v>7800</v>
      </c>
      <c r="AK15" s="92">
        <v>7800</v>
      </c>
      <c r="AL15" s="23">
        <v>7800</v>
      </c>
      <c r="AM15" s="91">
        <v>7800</v>
      </c>
      <c r="AN15" s="91">
        <v>7800</v>
      </c>
    </row>
    <row r="16" spans="1:40" ht="12.75" customHeight="1">
      <c r="A16" s="138" t="s">
        <v>32</v>
      </c>
      <c r="B16" s="140"/>
      <c r="C16" s="139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5"/>
      <c r="P16" s="25"/>
      <c r="Q16" s="25"/>
      <c r="R16" s="26"/>
      <c r="S16" s="25"/>
      <c r="T16" s="25"/>
      <c r="U16" s="25"/>
      <c r="V16" s="25"/>
      <c r="W16" s="25"/>
      <c r="X16" s="27"/>
      <c r="Y16" s="27"/>
      <c r="Z16" s="27"/>
      <c r="AA16" s="27"/>
      <c r="AB16" s="25"/>
      <c r="AC16" s="25"/>
      <c r="AD16" s="113"/>
      <c r="AE16" s="113"/>
      <c r="AF16" s="43"/>
      <c r="AG16" s="44"/>
      <c r="AH16" s="93"/>
      <c r="AI16" s="94"/>
      <c r="AJ16" s="95"/>
      <c r="AK16" s="95"/>
      <c r="AL16" s="29"/>
      <c r="AM16" s="28"/>
      <c r="AN16" s="30"/>
    </row>
    <row r="17" spans="1:40" ht="15" customHeight="1">
      <c r="A17" s="132" t="s">
        <v>33</v>
      </c>
      <c r="B17" s="137"/>
      <c r="C17" s="133"/>
      <c r="D17" s="31">
        <v>45</v>
      </c>
      <c r="E17" s="80">
        <v>42</v>
      </c>
      <c r="F17" s="80">
        <v>20</v>
      </c>
      <c r="G17" s="80">
        <v>80</v>
      </c>
      <c r="H17" s="80">
        <v>229</v>
      </c>
      <c r="I17" s="80">
        <v>16</v>
      </c>
      <c r="J17" s="82">
        <v>206</v>
      </c>
      <c r="K17" s="80">
        <v>68</v>
      </c>
      <c r="L17" s="82">
        <v>35</v>
      </c>
      <c r="M17" s="80">
        <f>25+10+25+35</f>
        <v>95</v>
      </c>
      <c r="N17" s="25"/>
      <c r="O17" s="25"/>
      <c r="P17" s="25"/>
      <c r="Q17" s="25"/>
      <c r="R17" s="26"/>
      <c r="S17" s="25"/>
      <c r="T17" s="25"/>
      <c r="U17" s="25"/>
      <c r="V17" s="25"/>
      <c r="W17" s="25"/>
      <c r="X17" s="27"/>
      <c r="Y17" s="27"/>
      <c r="Z17" s="27"/>
      <c r="AA17" s="27"/>
      <c r="AB17" s="25"/>
      <c r="AC17" s="25"/>
      <c r="AD17" s="113">
        <f>SUM(D17:AC17)</f>
        <v>836</v>
      </c>
      <c r="AE17" s="113">
        <f>AD17+AD25+AD26+AD27+AD28+AD29+AD30</f>
        <v>4515</v>
      </c>
      <c r="AF17" s="45">
        <v>759</v>
      </c>
      <c r="AG17" s="46">
        <f aca="true" t="shared" si="0" ref="AG17:AG23">AF17*$AG$72</f>
        <v>5624.1900000000005</v>
      </c>
      <c r="AH17" s="96">
        <f>AF17+AF25+AF26+AF27+AF28</f>
        <v>5203</v>
      </c>
      <c r="AI17" s="97">
        <v>7760</v>
      </c>
      <c r="AJ17" s="97">
        <v>7390</v>
      </c>
      <c r="AK17" s="97">
        <v>13049</v>
      </c>
      <c r="AL17" s="97">
        <v>0</v>
      </c>
      <c r="AM17" s="97">
        <v>0</v>
      </c>
      <c r="AN17" s="48">
        <v>0</v>
      </c>
    </row>
    <row r="18" spans="1:40" ht="15" customHeight="1">
      <c r="A18" s="132" t="s">
        <v>34</v>
      </c>
      <c r="B18" s="137"/>
      <c r="C18" s="133"/>
      <c r="D18" s="31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2">
        <v>0</v>
      </c>
      <c r="K18" s="80">
        <v>0</v>
      </c>
      <c r="L18" s="82">
        <v>0</v>
      </c>
      <c r="M18" s="80">
        <v>0</v>
      </c>
      <c r="N18" s="25"/>
      <c r="O18" s="25"/>
      <c r="P18" s="25"/>
      <c r="Q18" s="25"/>
      <c r="R18" s="26"/>
      <c r="S18" s="25"/>
      <c r="T18" s="25"/>
      <c r="U18" s="25"/>
      <c r="V18" s="25"/>
      <c r="W18" s="25"/>
      <c r="X18" s="27"/>
      <c r="Y18" s="27"/>
      <c r="Z18" s="27"/>
      <c r="AA18" s="27"/>
      <c r="AB18" s="25"/>
      <c r="AC18" s="25"/>
      <c r="AD18" s="113">
        <f aca="true" t="shared" si="1" ref="AD18:AD36">SUM(D18:AC18)</f>
        <v>0</v>
      </c>
      <c r="AE18" s="113">
        <f>AD18</f>
        <v>0</v>
      </c>
      <c r="AF18" s="45">
        <f>SUM(D18:AC18)</f>
        <v>0</v>
      </c>
      <c r="AG18" s="46">
        <f t="shared" si="0"/>
        <v>0</v>
      </c>
      <c r="AH18" s="96">
        <f>AF18+AF31</f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48">
        <v>0</v>
      </c>
    </row>
    <row r="19" spans="1:40" ht="15" customHeight="1">
      <c r="A19" s="132" t="s">
        <v>35</v>
      </c>
      <c r="B19" s="137"/>
      <c r="C19" s="133"/>
      <c r="D19" s="31">
        <v>0</v>
      </c>
      <c r="E19" s="80">
        <v>0</v>
      </c>
      <c r="F19" s="80">
        <v>0</v>
      </c>
      <c r="G19" s="80">
        <v>0</v>
      </c>
      <c r="H19" s="80">
        <v>228</v>
      </c>
      <c r="I19" s="80">
        <v>0</v>
      </c>
      <c r="J19" s="82">
        <v>0</v>
      </c>
      <c r="K19" s="80">
        <v>22</v>
      </c>
      <c r="L19" s="82">
        <v>32</v>
      </c>
      <c r="M19" s="80">
        <v>0</v>
      </c>
      <c r="N19" s="25"/>
      <c r="O19" s="25"/>
      <c r="P19" s="25"/>
      <c r="Q19" s="25"/>
      <c r="R19" s="26"/>
      <c r="S19" s="25"/>
      <c r="T19" s="25"/>
      <c r="U19" s="25"/>
      <c r="V19" s="25"/>
      <c r="W19" s="25"/>
      <c r="X19" s="27"/>
      <c r="Y19" s="27"/>
      <c r="Z19" s="27"/>
      <c r="AA19" s="27"/>
      <c r="AB19" s="25"/>
      <c r="AC19" s="25"/>
      <c r="AD19" s="113">
        <f t="shared" si="1"/>
        <v>282</v>
      </c>
      <c r="AE19" s="113">
        <f>AD19+AD32</f>
        <v>922</v>
      </c>
      <c r="AF19" s="45">
        <v>94</v>
      </c>
      <c r="AG19" s="46">
        <f t="shared" si="0"/>
        <v>696.54</v>
      </c>
      <c r="AH19" s="96">
        <f>AF19+AF32</f>
        <v>354</v>
      </c>
      <c r="AI19" s="97">
        <v>393</v>
      </c>
      <c r="AJ19" s="97">
        <v>5709</v>
      </c>
      <c r="AK19" s="97">
        <v>1257</v>
      </c>
      <c r="AL19" s="97">
        <v>0</v>
      </c>
      <c r="AM19" s="97">
        <v>0</v>
      </c>
      <c r="AN19" s="48">
        <v>0</v>
      </c>
    </row>
    <row r="20" spans="1:40" ht="15" customHeight="1">
      <c r="A20" s="132" t="s">
        <v>36</v>
      </c>
      <c r="B20" s="137"/>
      <c r="C20" s="133"/>
      <c r="D20" s="31">
        <v>0</v>
      </c>
      <c r="E20" s="80">
        <v>0</v>
      </c>
      <c r="F20" s="80">
        <v>20</v>
      </c>
      <c r="G20" s="80">
        <v>0</v>
      </c>
      <c r="H20" s="80">
        <v>157</v>
      </c>
      <c r="I20" s="80">
        <v>4</v>
      </c>
      <c r="J20" s="82">
        <v>46</v>
      </c>
      <c r="K20" s="80">
        <v>24</v>
      </c>
      <c r="L20" s="82">
        <v>98</v>
      </c>
      <c r="M20" s="80">
        <v>25</v>
      </c>
      <c r="N20" s="25"/>
      <c r="O20" s="25"/>
      <c r="P20" s="25"/>
      <c r="Q20" s="25"/>
      <c r="R20" s="26"/>
      <c r="S20" s="25"/>
      <c r="T20" s="25"/>
      <c r="U20" s="25"/>
      <c r="V20" s="25"/>
      <c r="W20" s="25"/>
      <c r="X20" s="27"/>
      <c r="Y20" s="27"/>
      <c r="Z20" s="27"/>
      <c r="AA20" s="27"/>
      <c r="AB20" s="25"/>
      <c r="AC20" s="25"/>
      <c r="AD20" s="113">
        <f t="shared" si="1"/>
        <v>374</v>
      </c>
      <c r="AE20" s="113">
        <f>AD20+AD33</f>
        <v>524</v>
      </c>
      <c r="AF20" s="45">
        <v>148</v>
      </c>
      <c r="AG20" s="46">
        <f t="shared" si="0"/>
        <v>1096.68</v>
      </c>
      <c r="AH20" s="96">
        <f>AF20+AF33</f>
        <v>548</v>
      </c>
      <c r="AI20" s="97">
        <v>508</v>
      </c>
      <c r="AJ20" s="97">
        <v>334</v>
      </c>
      <c r="AK20" s="97">
        <v>503</v>
      </c>
      <c r="AL20" s="97">
        <v>0</v>
      </c>
      <c r="AM20" s="97">
        <v>0</v>
      </c>
      <c r="AN20" s="48">
        <v>0</v>
      </c>
    </row>
    <row r="21" spans="1:40" ht="15" customHeight="1">
      <c r="A21" s="132" t="s">
        <v>37</v>
      </c>
      <c r="B21" s="137"/>
      <c r="C21" s="133"/>
      <c r="D21" s="31">
        <v>0</v>
      </c>
      <c r="E21" s="80">
        <v>0</v>
      </c>
      <c r="F21" s="80">
        <v>0</v>
      </c>
      <c r="G21" s="80">
        <v>0</v>
      </c>
      <c r="H21" s="80">
        <v>1</v>
      </c>
      <c r="I21" s="80">
        <v>0</v>
      </c>
      <c r="J21" s="82">
        <v>0</v>
      </c>
      <c r="K21" s="80">
        <v>0</v>
      </c>
      <c r="L21" s="82">
        <v>0</v>
      </c>
      <c r="M21" s="80">
        <v>0</v>
      </c>
      <c r="N21" s="25"/>
      <c r="O21" s="25"/>
      <c r="P21" s="25"/>
      <c r="Q21" s="25"/>
      <c r="R21" s="26"/>
      <c r="S21" s="25"/>
      <c r="T21" s="25"/>
      <c r="U21" s="25"/>
      <c r="V21" s="25"/>
      <c r="W21" s="25"/>
      <c r="X21" s="27"/>
      <c r="Y21" s="27"/>
      <c r="Z21" s="27"/>
      <c r="AA21" s="27"/>
      <c r="AB21" s="25"/>
      <c r="AC21" s="25"/>
      <c r="AD21" s="113">
        <f t="shared" si="1"/>
        <v>1</v>
      </c>
      <c r="AE21" s="113">
        <f>AD21</f>
        <v>1</v>
      </c>
      <c r="AF21" s="45">
        <v>1</v>
      </c>
      <c r="AG21" s="46">
        <f t="shared" si="0"/>
        <v>7.41</v>
      </c>
      <c r="AH21" s="96">
        <f>AF21</f>
        <v>1</v>
      </c>
      <c r="AI21" s="97" t="s">
        <v>55</v>
      </c>
      <c r="AJ21" s="97" t="s">
        <v>55</v>
      </c>
      <c r="AK21" s="97" t="s">
        <v>55</v>
      </c>
      <c r="AL21" s="97">
        <v>0</v>
      </c>
      <c r="AM21" s="97">
        <v>0</v>
      </c>
      <c r="AN21" s="48">
        <v>0</v>
      </c>
    </row>
    <row r="22" spans="1:40" ht="15" customHeight="1">
      <c r="A22" s="132" t="s">
        <v>38</v>
      </c>
      <c r="B22" s="137"/>
      <c r="C22" s="133"/>
      <c r="D22" s="31">
        <v>22</v>
      </c>
      <c r="E22" s="80">
        <v>0</v>
      </c>
      <c r="F22" s="80">
        <v>8</v>
      </c>
      <c r="G22" s="80">
        <v>0</v>
      </c>
      <c r="H22" s="80">
        <v>4</v>
      </c>
      <c r="I22" s="80">
        <v>0</v>
      </c>
      <c r="J22" s="82">
        <v>36</v>
      </c>
      <c r="K22" s="80">
        <v>6</v>
      </c>
      <c r="L22" s="82">
        <v>61</v>
      </c>
      <c r="M22" s="80">
        <v>0</v>
      </c>
      <c r="N22" s="25"/>
      <c r="O22" s="25"/>
      <c r="P22" s="25"/>
      <c r="Q22" s="25"/>
      <c r="R22" s="26"/>
      <c r="S22" s="25"/>
      <c r="T22" s="25"/>
      <c r="U22" s="25"/>
      <c r="V22" s="25"/>
      <c r="W22" s="25"/>
      <c r="X22" s="27"/>
      <c r="Y22" s="27"/>
      <c r="Z22" s="27"/>
      <c r="AA22" s="27"/>
      <c r="AB22" s="25"/>
      <c r="AC22" s="25"/>
      <c r="AD22" s="113">
        <f t="shared" si="1"/>
        <v>137</v>
      </c>
      <c r="AE22" s="113">
        <f>AD22</f>
        <v>137</v>
      </c>
      <c r="AF22" s="45">
        <v>152</v>
      </c>
      <c r="AG22" s="46">
        <f t="shared" si="0"/>
        <v>1126.32</v>
      </c>
      <c r="AH22" s="96">
        <f>AF22</f>
        <v>152</v>
      </c>
      <c r="AI22" s="97">
        <v>160</v>
      </c>
      <c r="AJ22" s="97">
        <v>186</v>
      </c>
      <c r="AK22" s="97">
        <v>410</v>
      </c>
      <c r="AL22" s="97">
        <v>0</v>
      </c>
      <c r="AM22" s="97">
        <v>0</v>
      </c>
      <c r="AN22" s="48">
        <v>0</v>
      </c>
    </row>
    <row r="23" spans="1:40" ht="15" customHeight="1">
      <c r="A23" s="132" t="s">
        <v>39</v>
      </c>
      <c r="B23" s="137" t="s">
        <v>39</v>
      </c>
      <c r="C23" s="133"/>
      <c r="D23" s="31">
        <v>0</v>
      </c>
      <c r="E23" s="80">
        <v>0</v>
      </c>
      <c r="F23" s="80"/>
      <c r="G23" s="80">
        <v>0</v>
      </c>
      <c r="H23" s="80">
        <v>35</v>
      </c>
      <c r="I23" s="80">
        <v>2</v>
      </c>
      <c r="J23" s="82">
        <v>0</v>
      </c>
      <c r="K23" s="80">
        <v>2</v>
      </c>
      <c r="L23" s="82">
        <v>5</v>
      </c>
      <c r="M23" s="80">
        <v>0</v>
      </c>
      <c r="N23" s="25"/>
      <c r="O23" s="25"/>
      <c r="P23" s="25"/>
      <c r="Q23" s="25"/>
      <c r="R23" s="26"/>
      <c r="S23" s="25"/>
      <c r="T23" s="25"/>
      <c r="U23" s="25"/>
      <c r="V23" s="25"/>
      <c r="W23" s="25"/>
      <c r="X23" s="27"/>
      <c r="Y23" s="27"/>
      <c r="Z23" s="27"/>
      <c r="AA23" s="27"/>
      <c r="AB23" s="25"/>
      <c r="AC23" s="25"/>
      <c r="AD23" s="113">
        <f t="shared" si="1"/>
        <v>44</v>
      </c>
      <c r="AE23" s="113">
        <f>AD23</f>
        <v>44</v>
      </c>
      <c r="AF23" s="102">
        <v>27</v>
      </c>
      <c r="AG23" s="103">
        <f t="shared" si="0"/>
        <v>200.07</v>
      </c>
      <c r="AH23" s="104">
        <f>AF23</f>
        <v>27</v>
      </c>
      <c r="AI23" s="105">
        <v>118</v>
      </c>
      <c r="AJ23" s="105">
        <v>59</v>
      </c>
      <c r="AK23" s="105">
        <v>118</v>
      </c>
      <c r="AL23" s="97">
        <v>0</v>
      </c>
      <c r="AM23" s="97">
        <v>0</v>
      </c>
      <c r="AN23" s="48">
        <v>0</v>
      </c>
    </row>
    <row r="24" spans="1:40" ht="15" customHeight="1">
      <c r="A24" s="138" t="s">
        <v>46</v>
      </c>
      <c r="B24" s="139"/>
      <c r="C24" s="58" t="s">
        <v>45</v>
      </c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1"/>
      <c r="P24" s="61"/>
      <c r="Q24" s="61"/>
      <c r="R24" s="62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98">
        <f>SUM(AE17:AE23)</f>
        <v>6143</v>
      </c>
      <c r="AF24" s="98"/>
      <c r="AG24" s="98">
        <f>SUM(AG17:AG23)</f>
        <v>8751.210000000001</v>
      </c>
      <c r="AH24" s="98">
        <f>SUM(AH17:AH23)</f>
        <v>6285</v>
      </c>
      <c r="AI24" s="99">
        <f>SUM(AI17:AI23)</f>
        <v>8939</v>
      </c>
      <c r="AJ24" s="99">
        <f>SUM(AJ17:AJ23)</f>
        <v>13678</v>
      </c>
      <c r="AK24" s="99">
        <f>SUM(AK17:AK23)</f>
        <v>15337</v>
      </c>
      <c r="AL24" s="65" t="s">
        <v>5</v>
      </c>
      <c r="AM24" s="65" t="s">
        <v>5</v>
      </c>
      <c r="AN24" s="66" t="s">
        <v>5</v>
      </c>
    </row>
    <row r="25" spans="1:40" ht="15" customHeight="1">
      <c r="A25" s="132" t="str">
        <f>A17</f>
        <v>Grauwe gans</v>
      </c>
      <c r="B25" s="133"/>
      <c r="C25" s="67">
        <v>1</v>
      </c>
      <c r="D25" s="31">
        <v>1150</v>
      </c>
      <c r="E25" s="80">
        <v>250</v>
      </c>
      <c r="F25" s="80">
        <v>165</v>
      </c>
      <c r="G25" s="80">
        <v>0</v>
      </c>
      <c r="H25" s="80">
        <v>70</v>
      </c>
      <c r="I25" s="80">
        <v>125</v>
      </c>
      <c r="J25" s="82">
        <v>210</v>
      </c>
      <c r="K25" s="80">
        <v>150</v>
      </c>
      <c r="L25" s="82">
        <v>200</v>
      </c>
      <c r="M25" s="82">
        <v>150</v>
      </c>
      <c r="N25" s="25"/>
      <c r="O25" s="25"/>
      <c r="P25" s="25"/>
      <c r="Q25" s="25"/>
      <c r="R25" s="26"/>
      <c r="S25" s="25"/>
      <c r="T25" s="25"/>
      <c r="U25" s="25"/>
      <c r="V25" s="25"/>
      <c r="W25" s="25"/>
      <c r="X25" s="27"/>
      <c r="Y25" s="27"/>
      <c r="Z25" s="27"/>
      <c r="AA25" s="27"/>
      <c r="AB25" s="25"/>
      <c r="AC25" s="25"/>
      <c r="AD25" s="113">
        <f t="shared" si="1"/>
        <v>2470</v>
      </c>
      <c r="AE25" s="113"/>
      <c r="AF25" s="45">
        <v>3540</v>
      </c>
      <c r="AG25" s="46">
        <f aca="true" t="shared" si="2" ref="AG25:AG36">AF25*$AG$72</f>
        <v>26231.4</v>
      </c>
      <c r="AH25" s="106">
        <v>0</v>
      </c>
      <c r="AI25" s="100">
        <v>0</v>
      </c>
      <c r="AJ25" s="100">
        <v>0</v>
      </c>
      <c r="AK25" s="100">
        <v>0</v>
      </c>
      <c r="AL25" s="97">
        <v>0</v>
      </c>
      <c r="AM25" s="97">
        <v>0</v>
      </c>
      <c r="AN25" s="48">
        <v>0</v>
      </c>
    </row>
    <row r="26" spans="1:40" ht="15" customHeight="1">
      <c r="A26" s="132"/>
      <c r="B26" s="133"/>
      <c r="C26" s="67">
        <v>2</v>
      </c>
      <c r="D26" s="31">
        <v>420</v>
      </c>
      <c r="E26" s="80">
        <v>60</v>
      </c>
      <c r="F26" s="80">
        <v>154</v>
      </c>
      <c r="G26" s="80">
        <v>0</v>
      </c>
      <c r="H26" s="80">
        <v>0</v>
      </c>
      <c r="I26" s="80">
        <v>0</v>
      </c>
      <c r="J26" s="82">
        <v>150</v>
      </c>
      <c r="K26" s="80">
        <v>0</v>
      </c>
      <c r="L26" s="82">
        <v>0</v>
      </c>
      <c r="M26" s="82">
        <v>200</v>
      </c>
      <c r="N26" s="25"/>
      <c r="O26" s="25"/>
      <c r="P26" s="25"/>
      <c r="Q26" s="25"/>
      <c r="R26" s="26"/>
      <c r="S26" s="25"/>
      <c r="T26" s="25"/>
      <c r="U26" s="25"/>
      <c r="V26" s="25"/>
      <c r="W26" s="25"/>
      <c r="X26" s="27"/>
      <c r="Y26" s="27"/>
      <c r="Z26" s="27"/>
      <c r="AA26" s="27"/>
      <c r="AB26" s="25"/>
      <c r="AC26" s="25"/>
      <c r="AD26" s="113">
        <f t="shared" si="1"/>
        <v>984</v>
      </c>
      <c r="AE26" s="113"/>
      <c r="AF26" s="45">
        <v>472</v>
      </c>
      <c r="AG26" s="46">
        <f t="shared" si="2"/>
        <v>3497.52</v>
      </c>
      <c r="AH26" s="106">
        <v>0</v>
      </c>
      <c r="AI26" s="100">
        <v>0</v>
      </c>
      <c r="AJ26" s="100">
        <v>0</v>
      </c>
      <c r="AK26" s="100">
        <v>0</v>
      </c>
      <c r="AL26" s="97">
        <v>0</v>
      </c>
      <c r="AM26" s="97">
        <v>0</v>
      </c>
      <c r="AN26" s="48">
        <v>0</v>
      </c>
    </row>
    <row r="27" spans="1:40" ht="15" customHeight="1">
      <c r="A27" s="132"/>
      <c r="B27" s="133"/>
      <c r="C27" s="67">
        <v>3</v>
      </c>
      <c r="D27" s="31">
        <v>0</v>
      </c>
      <c r="E27" s="80">
        <v>0</v>
      </c>
      <c r="F27" s="80"/>
      <c r="G27" s="80">
        <v>0</v>
      </c>
      <c r="H27" s="80">
        <v>0</v>
      </c>
      <c r="I27" s="80">
        <v>0</v>
      </c>
      <c r="J27" s="82">
        <v>75</v>
      </c>
      <c r="K27" s="80">
        <v>0</v>
      </c>
      <c r="L27" s="82">
        <v>0</v>
      </c>
      <c r="M27" s="82">
        <v>150</v>
      </c>
      <c r="N27" s="25"/>
      <c r="O27" s="25"/>
      <c r="P27" s="25"/>
      <c r="Q27" s="25"/>
      <c r="R27" s="26"/>
      <c r="S27" s="25"/>
      <c r="T27" s="25"/>
      <c r="U27" s="25"/>
      <c r="V27" s="25"/>
      <c r="W27" s="25"/>
      <c r="X27" s="27"/>
      <c r="Y27" s="27"/>
      <c r="Z27" s="27"/>
      <c r="AA27" s="27"/>
      <c r="AB27" s="25"/>
      <c r="AC27" s="25"/>
      <c r="AD27" s="113">
        <f t="shared" si="1"/>
        <v>225</v>
      </c>
      <c r="AE27" s="113"/>
      <c r="AF27" s="45">
        <v>372</v>
      </c>
      <c r="AG27" s="46">
        <f t="shared" si="2"/>
        <v>2756.52</v>
      </c>
      <c r="AH27" s="106">
        <v>0</v>
      </c>
      <c r="AI27" s="100">
        <v>0</v>
      </c>
      <c r="AJ27" s="100">
        <v>0</v>
      </c>
      <c r="AK27" s="100">
        <v>0</v>
      </c>
      <c r="AL27" s="97">
        <v>0</v>
      </c>
      <c r="AM27" s="97">
        <v>0</v>
      </c>
      <c r="AN27" s="48">
        <v>0</v>
      </c>
    </row>
    <row r="28" spans="1:40" ht="15" customHeight="1">
      <c r="A28" s="132"/>
      <c r="B28" s="133"/>
      <c r="C28" s="67">
        <v>4</v>
      </c>
      <c r="D28" s="31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2">
        <v>0</v>
      </c>
      <c r="K28" s="80">
        <v>0</v>
      </c>
      <c r="L28" s="82">
        <v>0</v>
      </c>
      <c r="M28" s="82">
        <v>0</v>
      </c>
      <c r="N28" s="25"/>
      <c r="O28" s="25"/>
      <c r="P28" s="25"/>
      <c r="Q28" s="25"/>
      <c r="R28" s="26"/>
      <c r="S28" s="25"/>
      <c r="T28" s="25"/>
      <c r="U28" s="25"/>
      <c r="V28" s="25"/>
      <c r="W28" s="25"/>
      <c r="X28" s="27"/>
      <c r="Y28" s="27"/>
      <c r="Z28" s="27"/>
      <c r="AA28" s="27"/>
      <c r="AB28" s="25"/>
      <c r="AC28" s="25"/>
      <c r="AD28" s="113">
        <f t="shared" si="1"/>
        <v>0</v>
      </c>
      <c r="AE28" s="113"/>
      <c r="AF28" s="45">
        <v>60</v>
      </c>
      <c r="AG28" s="46">
        <f t="shared" si="2"/>
        <v>444.6</v>
      </c>
      <c r="AH28" s="106">
        <v>0</v>
      </c>
      <c r="AI28" s="100">
        <v>0</v>
      </c>
      <c r="AJ28" s="100">
        <v>0</v>
      </c>
      <c r="AK28" s="100">
        <v>0</v>
      </c>
      <c r="AL28" s="97">
        <v>0</v>
      </c>
      <c r="AM28" s="97">
        <v>0</v>
      </c>
      <c r="AN28" s="48">
        <v>0</v>
      </c>
    </row>
    <row r="29" spans="1:40" ht="15" customHeight="1">
      <c r="A29" s="132"/>
      <c r="B29" s="133"/>
      <c r="C29" s="67">
        <v>5</v>
      </c>
      <c r="D29" s="31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2">
        <v>0</v>
      </c>
      <c r="K29" s="80">
        <v>0</v>
      </c>
      <c r="L29" s="82">
        <v>0</v>
      </c>
      <c r="M29" s="82">
        <v>0</v>
      </c>
      <c r="N29" s="25"/>
      <c r="O29" s="25"/>
      <c r="P29" s="25"/>
      <c r="Q29" s="25"/>
      <c r="R29" s="26"/>
      <c r="S29" s="25"/>
      <c r="T29" s="25"/>
      <c r="U29" s="25"/>
      <c r="V29" s="25"/>
      <c r="W29" s="25"/>
      <c r="X29" s="27"/>
      <c r="Y29" s="27"/>
      <c r="Z29" s="27"/>
      <c r="AA29" s="27"/>
      <c r="AB29" s="25"/>
      <c r="AC29" s="25"/>
      <c r="AD29" s="113">
        <f t="shared" si="1"/>
        <v>0</v>
      </c>
      <c r="AE29" s="113"/>
      <c r="AF29" s="45">
        <f aca="true" t="shared" si="3" ref="AF29:AF36">SUM(D29:AC29)</f>
        <v>0</v>
      </c>
      <c r="AG29" s="46">
        <f t="shared" si="2"/>
        <v>0</v>
      </c>
      <c r="AH29" s="106">
        <v>0</v>
      </c>
      <c r="AI29" s="100">
        <v>0</v>
      </c>
      <c r="AJ29" s="100">
        <v>0</v>
      </c>
      <c r="AK29" s="100">
        <v>0</v>
      </c>
      <c r="AL29" s="97">
        <v>0</v>
      </c>
      <c r="AM29" s="97">
        <v>0</v>
      </c>
      <c r="AN29" s="48">
        <v>0</v>
      </c>
    </row>
    <row r="30" spans="1:40" ht="15" customHeight="1">
      <c r="A30" s="132"/>
      <c r="B30" s="133"/>
      <c r="C30" s="67">
        <v>6</v>
      </c>
      <c r="D30" s="31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2">
        <v>0</v>
      </c>
      <c r="K30" s="80">
        <v>0</v>
      </c>
      <c r="L30" s="82">
        <v>0</v>
      </c>
      <c r="M30" s="82">
        <v>0</v>
      </c>
      <c r="N30" s="25"/>
      <c r="O30" s="25"/>
      <c r="P30" s="25"/>
      <c r="Q30" s="25"/>
      <c r="R30" s="26"/>
      <c r="S30" s="25"/>
      <c r="T30" s="25"/>
      <c r="U30" s="25"/>
      <c r="V30" s="25"/>
      <c r="W30" s="25"/>
      <c r="X30" s="27"/>
      <c r="Y30" s="27"/>
      <c r="Z30" s="27"/>
      <c r="AA30" s="27"/>
      <c r="AB30" s="25"/>
      <c r="AC30" s="25"/>
      <c r="AD30" s="113">
        <f t="shared" si="1"/>
        <v>0</v>
      </c>
      <c r="AE30" s="113"/>
      <c r="AF30" s="45">
        <f t="shared" si="3"/>
        <v>0</v>
      </c>
      <c r="AG30" s="46">
        <f t="shared" si="2"/>
        <v>0</v>
      </c>
      <c r="AH30" s="106">
        <v>0</v>
      </c>
      <c r="AI30" s="100">
        <v>0</v>
      </c>
      <c r="AJ30" s="100">
        <v>0</v>
      </c>
      <c r="AK30" s="100">
        <v>0</v>
      </c>
      <c r="AL30" s="97">
        <v>0</v>
      </c>
      <c r="AM30" s="97">
        <v>0</v>
      </c>
      <c r="AN30" s="48">
        <v>0</v>
      </c>
    </row>
    <row r="31" spans="1:40" ht="15" customHeight="1">
      <c r="A31" s="132" t="str">
        <f>A18</f>
        <v>Kolgans</v>
      </c>
      <c r="B31" s="133"/>
      <c r="C31" s="67"/>
      <c r="D31" s="31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2">
        <v>0</v>
      </c>
      <c r="K31" s="80">
        <v>0</v>
      </c>
      <c r="L31" s="82">
        <v>0</v>
      </c>
      <c r="M31" s="82">
        <v>0</v>
      </c>
      <c r="N31" s="25"/>
      <c r="O31" s="25"/>
      <c r="P31" s="25"/>
      <c r="Q31" s="25"/>
      <c r="R31" s="26"/>
      <c r="S31" s="25"/>
      <c r="T31" s="25"/>
      <c r="U31" s="25"/>
      <c r="V31" s="25"/>
      <c r="W31" s="25"/>
      <c r="X31" s="27"/>
      <c r="Y31" s="27"/>
      <c r="Z31" s="27"/>
      <c r="AA31" s="27"/>
      <c r="AB31" s="25"/>
      <c r="AC31" s="25"/>
      <c r="AD31" s="113">
        <f t="shared" si="1"/>
        <v>0</v>
      </c>
      <c r="AE31" s="113"/>
      <c r="AF31" s="45">
        <f t="shared" si="3"/>
        <v>0</v>
      </c>
      <c r="AG31" s="46">
        <f t="shared" si="2"/>
        <v>0</v>
      </c>
      <c r="AH31" s="106">
        <v>0</v>
      </c>
      <c r="AI31" s="100">
        <v>0</v>
      </c>
      <c r="AJ31" s="100">
        <v>0</v>
      </c>
      <c r="AK31" s="100">
        <v>0</v>
      </c>
      <c r="AL31" s="97">
        <v>0</v>
      </c>
      <c r="AM31" s="97">
        <v>0</v>
      </c>
      <c r="AN31" s="48">
        <v>0</v>
      </c>
    </row>
    <row r="32" spans="1:40" ht="15" customHeight="1">
      <c r="A32" s="132" t="str">
        <f>A19</f>
        <v>Brandgans</v>
      </c>
      <c r="B32" s="133"/>
      <c r="C32" s="67"/>
      <c r="D32" s="31">
        <v>0</v>
      </c>
      <c r="E32" s="80">
        <v>0</v>
      </c>
      <c r="F32" s="80">
        <v>0</v>
      </c>
      <c r="G32" s="80">
        <v>0</v>
      </c>
      <c r="H32" s="80">
        <v>150</v>
      </c>
      <c r="I32" s="80">
        <v>0</v>
      </c>
      <c r="J32" s="82">
        <v>490</v>
      </c>
      <c r="K32" s="80">
        <v>0</v>
      </c>
      <c r="L32" s="82">
        <v>0</v>
      </c>
      <c r="M32" s="82">
        <v>0</v>
      </c>
      <c r="N32" s="25"/>
      <c r="O32" s="25"/>
      <c r="P32" s="25"/>
      <c r="Q32" s="25"/>
      <c r="R32" s="26"/>
      <c r="S32" s="25"/>
      <c r="T32" s="25"/>
      <c r="U32" s="25"/>
      <c r="V32" s="25"/>
      <c r="W32" s="25"/>
      <c r="X32" s="27"/>
      <c r="Y32" s="27"/>
      <c r="Z32" s="27"/>
      <c r="AA32" s="27"/>
      <c r="AB32" s="25"/>
      <c r="AC32" s="25"/>
      <c r="AD32" s="113">
        <f t="shared" si="1"/>
        <v>640</v>
      </c>
      <c r="AE32" s="113"/>
      <c r="AF32" s="45">
        <v>260</v>
      </c>
      <c r="AG32" s="46">
        <f t="shared" si="2"/>
        <v>1926.6000000000001</v>
      </c>
      <c r="AH32" s="106">
        <v>0</v>
      </c>
      <c r="AI32" s="100">
        <v>0</v>
      </c>
      <c r="AJ32" s="100">
        <v>0</v>
      </c>
      <c r="AK32" s="100">
        <v>0</v>
      </c>
      <c r="AL32" s="97">
        <v>0</v>
      </c>
      <c r="AM32" s="97">
        <v>0</v>
      </c>
      <c r="AN32" s="48">
        <v>0</v>
      </c>
    </row>
    <row r="33" spans="1:40" ht="15" customHeight="1">
      <c r="A33" s="132" t="str">
        <f>A20</f>
        <v>Canadese gans</v>
      </c>
      <c r="B33" s="133"/>
      <c r="C33" s="68"/>
      <c r="D33" s="31">
        <v>0</v>
      </c>
      <c r="E33" s="80">
        <v>0</v>
      </c>
      <c r="F33" s="80">
        <v>0</v>
      </c>
      <c r="G33" s="80">
        <v>0</v>
      </c>
      <c r="H33" s="80">
        <v>30</v>
      </c>
      <c r="I33" s="80">
        <v>0</v>
      </c>
      <c r="J33" s="82">
        <v>120</v>
      </c>
      <c r="K33" s="80">
        <v>0</v>
      </c>
      <c r="L33" s="82">
        <v>0</v>
      </c>
      <c r="M33" s="82">
        <v>0</v>
      </c>
      <c r="N33" s="25"/>
      <c r="O33" s="25"/>
      <c r="P33" s="25"/>
      <c r="Q33" s="25"/>
      <c r="R33" s="26"/>
      <c r="S33" s="25"/>
      <c r="T33" s="25"/>
      <c r="U33" s="25"/>
      <c r="V33" s="25"/>
      <c r="W33" s="25"/>
      <c r="X33" s="27"/>
      <c r="Y33" s="27"/>
      <c r="Z33" s="27"/>
      <c r="AA33" s="27"/>
      <c r="AB33" s="25"/>
      <c r="AC33" s="25"/>
      <c r="AD33" s="113">
        <f t="shared" si="1"/>
        <v>150</v>
      </c>
      <c r="AE33" s="113"/>
      <c r="AF33" s="45">
        <v>400</v>
      </c>
      <c r="AG33" s="46">
        <f t="shared" si="2"/>
        <v>2964</v>
      </c>
      <c r="AH33" s="106">
        <v>0</v>
      </c>
      <c r="AI33" s="100">
        <v>0</v>
      </c>
      <c r="AJ33" s="100">
        <v>0</v>
      </c>
      <c r="AK33" s="100">
        <v>0</v>
      </c>
      <c r="AL33" s="97">
        <v>0</v>
      </c>
      <c r="AM33" s="97">
        <v>0</v>
      </c>
      <c r="AN33" s="48">
        <v>0</v>
      </c>
    </row>
    <row r="34" spans="1:40" ht="15" customHeight="1">
      <c r="A34" s="132" t="str">
        <f>A21</f>
        <v>Indische gans</v>
      </c>
      <c r="B34" s="133"/>
      <c r="C34" s="68"/>
      <c r="D34" s="31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2">
        <v>0</v>
      </c>
      <c r="K34" s="80">
        <v>0</v>
      </c>
      <c r="L34" s="82">
        <v>0</v>
      </c>
      <c r="M34" s="82">
        <v>0</v>
      </c>
      <c r="N34" s="25"/>
      <c r="O34" s="25"/>
      <c r="P34" s="25"/>
      <c r="Q34" s="25"/>
      <c r="R34" s="26"/>
      <c r="S34" s="25"/>
      <c r="T34" s="25"/>
      <c r="U34" s="25"/>
      <c r="V34" s="25"/>
      <c r="W34" s="25"/>
      <c r="X34" s="27"/>
      <c r="Y34" s="27"/>
      <c r="Z34" s="27"/>
      <c r="AA34" s="27"/>
      <c r="AB34" s="25"/>
      <c r="AC34" s="25"/>
      <c r="AD34" s="113">
        <f t="shared" si="1"/>
        <v>0</v>
      </c>
      <c r="AE34" s="113"/>
      <c r="AF34" s="45">
        <f t="shared" si="3"/>
        <v>0</v>
      </c>
      <c r="AG34" s="46">
        <f t="shared" si="2"/>
        <v>0</v>
      </c>
      <c r="AH34" s="106">
        <v>0</v>
      </c>
      <c r="AI34" s="100">
        <v>0</v>
      </c>
      <c r="AJ34" s="100">
        <v>0</v>
      </c>
      <c r="AK34" s="100">
        <v>0</v>
      </c>
      <c r="AL34" s="97">
        <v>0</v>
      </c>
      <c r="AM34" s="97">
        <v>0</v>
      </c>
      <c r="AN34" s="48">
        <v>0</v>
      </c>
    </row>
    <row r="35" spans="1:42" ht="15" customHeight="1">
      <c r="A35" s="132" t="str">
        <f>A22</f>
        <v>Nijlgans</v>
      </c>
      <c r="B35" s="133"/>
      <c r="C35" s="68"/>
      <c r="D35" s="31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2">
        <v>0</v>
      </c>
      <c r="K35" s="80">
        <v>0</v>
      </c>
      <c r="L35" s="82">
        <v>0</v>
      </c>
      <c r="M35" s="82">
        <v>0</v>
      </c>
      <c r="N35" s="25"/>
      <c r="O35" s="25"/>
      <c r="P35" s="25"/>
      <c r="Q35" s="25"/>
      <c r="R35" s="26"/>
      <c r="S35" s="25"/>
      <c r="T35" s="25"/>
      <c r="U35" s="25"/>
      <c r="V35" s="25"/>
      <c r="W35" s="25"/>
      <c r="X35" s="27"/>
      <c r="Y35" s="27"/>
      <c r="Z35" s="27"/>
      <c r="AA35" s="27"/>
      <c r="AB35" s="25"/>
      <c r="AC35" s="25"/>
      <c r="AD35" s="113">
        <f t="shared" si="1"/>
        <v>0</v>
      </c>
      <c r="AE35" s="113"/>
      <c r="AF35" s="45">
        <f t="shared" si="3"/>
        <v>0</v>
      </c>
      <c r="AG35" s="46">
        <f t="shared" si="2"/>
        <v>0</v>
      </c>
      <c r="AH35" s="106">
        <v>0</v>
      </c>
      <c r="AI35" s="100">
        <v>0</v>
      </c>
      <c r="AJ35" s="100">
        <v>0</v>
      </c>
      <c r="AK35" s="100">
        <v>0</v>
      </c>
      <c r="AL35" s="97">
        <v>0</v>
      </c>
      <c r="AM35" s="97">
        <v>0</v>
      </c>
      <c r="AN35" s="48">
        <v>0</v>
      </c>
      <c r="AP35" s="54" t="s">
        <v>5</v>
      </c>
    </row>
    <row r="36" spans="1:40" ht="15" customHeight="1" thickBot="1">
      <c r="A36" s="132" t="str">
        <f>B23</f>
        <v>Overige soepgans</v>
      </c>
      <c r="B36" s="133"/>
      <c r="C36" s="68"/>
      <c r="D36" s="31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2">
        <v>0</v>
      </c>
      <c r="K36" s="80">
        <v>0</v>
      </c>
      <c r="L36" s="82">
        <v>0</v>
      </c>
      <c r="M36" s="82">
        <v>0</v>
      </c>
      <c r="N36" s="25"/>
      <c r="O36" s="25"/>
      <c r="P36" s="25"/>
      <c r="Q36" s="25"/>
      <c r="R36" s="26"/>
      <c r="S36" s="25"/>
      <c r="T36" s="25"/>
      <c r="U36" s="25"/>
      <c r="V36" s="25"/>
      <c r="W36" s="25"/>
      <c r="X36" s="27"/>
      <c r="Y36" s="27"/>
      <c r="Z36" s="27"/>
      <c r="AA36" s="27"/>
      <c r="AB36" s="25"/>
      <c r="AC36" s="25"/>
      <c r="AD36" s="113">
        <f t="shared" si="1"/>
        <v>0</v>
      </c>
      <c r="AE36" s="113"/>
      <c r="AF36" s="45">
        <f t="shared" si="3"/>
        <v>0</v>
      </c>
      <c r="AG36" s="46">
        <f t="shared" si="2"/>
        <v>0</v>
      </c>
      <c r="AH36" s="107">
        <v>0</v>
      </c>
      <c r="AI36" s="108">
        <v>0</v>
      </c>
      <c r="AJ36" s="101">
        <v>0</v>
      </c>
      <c r="AK36" s="101">
        <v>0</v>
      </c>
      <c r="AL36" s="34" t="s">
        <v>18</v>
      </c>
      <c r="AM36" s="33"/>
      <c r="AN36" s="35" t="s">
        <v>5</v>
      </c>
    </row>
    <row r="37" spans="1:40" ht="18.75" customHeight="1" thickTop="1">
      <c r="A37" s="134" t="s">
        <v>22</v>
      </c>
      <c r="B37" s="134"/>
      <c r="C37" s="76"/>
      <c r="D37" s="83">
        <f aca="true" t="shared" si="4" ref="D37:J37">SUM(D17:D36)</f>
        <v>1637</v>
      </c>
      <c r="E37" s="83">
        <f t="shared" si="4"/>
        <v>352</v>
      </c>
      <c r="F37" s="83">
        <f t="shared" si="4"/>
        <v>367</v>
      </c>
      <c r="G37" s="83">
        <f t="shared" si="4"/>
        <v>80</v>
      </c>
      <c r="H37" s="83">
        <f t="shared" si="4"/>
        <v>904</v>
      </c>
      <c r="I37" s="83">
        <f t="shared" si="4"/>
        <v>147</v>
      </c>
      <c r="J37" s="83">
        <f t="shared" si="4"/>
        <v>1333</v>
      </c>
      <c r="K37" s="83">
        <f>SUM(K17:K36)</f>
        <v>272</v>
      </c>
      <c r="L37" s="83">
        <f>SUM(L17:L36)</f>
        <v>431</v>
      </c>
      <c r="M37" s="83">
        <f>SUM(M17:M36)</f>
        <v>620</v>
      </c>
      <c r="N37" s="83" t="s">
        <v>5</v>
      </c>
      <c r="O37" s="83" t="s">
        <v>5</v>
      </c>
      <c r="P37" s="83" t="s">
        <v>5</v>
      </c>
      <c r="Q37" s="83" t="s">
        <v>5</v>
      </c>
      <c r="R37" s="83" t="s">
        <v>5</v>
      </c>
      <c r="S37" s="83" t="s">
        <v>5</v>
      </c>
      <c r="T37" s="83" t="s">
        <v>5</v>
      </c>
      <c r="U37" s="83" t="s">
        <v>5</v>
      </c>
      <c r="V37" s="83" t="s">
        <v>5</v>
      </c>
      <c r="W37" s="83" t="s">
        <v>5</v>
      </c>
      <c r="X37" s="83" t="s">
        <v>5</v>
      </c>
      <c r="Y37" s="83" t="s">
        <v>5</v>
      </c>
      <c r="Z37" s="83" t="s">
        <v>5</v>
      </c>
      <c r="AA37" s="83" t="s">
        <v>5</v>
      </c>
      <c r="AB37" s="83" t="s">
        <v>5</v>
      </c>
      <c r="AC37" s="83" t="s">
        <v>18</v>
      </c>
      <c r="AD37" s="115">
        <f>SUM(AD17:AD36)</f>
        <v>6143</v>
      </c>
      <c r="AE37" s="115">
        <f>SUM(AE24:AE36)</f>
        <v>6143</v>
      </c>
      <c r="AF37" s="86">
        <f>SUM(AF17:AF36)</f>
        <v>6285</v>
      </c>
      <c r="AG37" s="86">
        <f>SUM(AG17:AG36)</f>
        <v>55323.06</v>
      </c>
      <c r="AH37" s="86">
        <f>AH24</f>
        <v>6285</v>
      </c>
      <c r="AI37" s="90">
        <f>AI24</f>
        <v>8939</v>
      </c>
      <c r="AJ37" s="86">
        <f>AJ24</f>
        <v>13678</v>
      </c>
      <c r="AK37" s="86">
        <f>AK24</f>
        <v>15337</v>
      </c>
      <c r="AL37" s="36">
        <f>SUM(AL17:AL36)</f>
        <v>0</v>
      </c>
      <c r="AM37" s="37">
        <f>SUM(AM17:AM36)</f>
        <v>0</v>
      </c>
      <c r="AN37" s="38">
        <f>SUM(AN17:AN36)</f>
        <v>0</v>
      </c>
    </row>
    <row r="38" spans="1:40" ht="18.75" customHeight="1">
      <c r="A38" s="116"/>
      <c r="B38" s="116"/>
      <c r="C38" s="116"/>
      <c r="D38" s="117">
        <v>560</v>
      </c>
      <c r="E38" s="117">
        <v>104</v>
      </c>
      <c r="F38" s="117">
        <v>423</v>
      </c>
      <c r="G38" s="117">
        <v>91</v>
      </c>
      <c r="H38" s="117">
        <v>496</v>
      </c>
      <c r="I38" s="117">
        <v>250</v>
      </c>
      <c r="J38" s="117">
        <v>2283</v>
      </c>
      <c r="K38" s="117">
        <v>59</v>
      </c>
      <c r="L38" s="117">
        <v>1584</v>
      </c>
      <c r="M38" s="117">
        <v>435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>
        <f>SUM(D38:AC38)</f>
        <v>6285</v>
      </c>
      <c r="AE38" s="117"/>
      <c r="AF38" s="117"/>
      <c r="AG38" s="117"/>
      <c r="AH38" s="117"/>
      <c r="AI38" s="118"/>
      <c r="AJ38" s="117"/>
      <c r="AK38" s="117"/>
      <c r="AL38" s="119"/>
      <c r="AM38" s="120"/>
      <c r="AN38" s="119"/>
    </row>
    <row r="39" spans="1:40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6.5" customHeight="1">
      <c r="A40" s="73" t="s">
        <v>29</v>
      </c>
      <c r="B40" s="74"/>
      <c r="C40" s="74"/>
      <c r="D40" s="74"/>
      <c r="E40" s="74"/>
      <c r="F40" s="74"/>
      <c r="G40" s="135" t="s">
        <v>47</v>
      </c>
      <c r="H40" s="136"/>
      <c r="I40" s="135" t="s">
        <v>50</v>
      </c>
      <c r="J40" s="13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11">
        <f>AH37/AI37-100%</f>
        <v>-0.2969012193757691</v>
      </c>
      <c r="AI40" s="111">
        <f>AI37/AJ37-100%</f>
        <v>-0.34646878198567044</v>
      </c>
      <c r="AJ40" s="111">
        <f>AJ37/AK37-100%</f>
        <v>-0.10816978548607936</v>
      </c>
      <c r="AK40" s="111">
        <v>0</v>
      </c>
      <c r="AL40" s="9"/>
      <c r="AM40" s="9"/>
      <c r="AN40" s="9"/>
    </row>
    <row r="41" spans="1:40" ht="13.5" customHeight="1">
      <c r="A41" s="69">
        <v>1</v>
      </c>
      <c r="B41" s="70" t="s">
        <v>40</v>
      </c>
      <c r="C41" s="70"/>
      <c r="D41" s="71"/>
      <c r="E41" s="71"/>
      <c r="F41" s="70">
        <v>2</v>
      </c>
      <c r="G41" s="124">
        <v>42200</v>
      </c>
      <c r="H41" s="125"/>
      <c r="I41" s="124" t="s">
        <v>49</v>
      </c>
      <c r="J41" s="12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31" t="s">
        <v>56</v>
      </c>
      <c r="AI41" s="131"/>
      <c r="AJ41" s="131"/>
      <c r="AK41" s="131"/>
      <c r="AL41" s="9"/>
      <c r="AM41" s="9"/>
      <c r="AN41" s="9"/>
    </row>
    <row r="42" spans="1:40" ht="13.5" customHeight="1">
      <c r="A42" s="69">
        <v>2</v>
      </c>
      <c r="B42" s="70" t="s">
        <v>42</v>
      </c>
      <c r="C42" s="70"/>
      <c r="D42" s="71"/>
      <c r="E42" s="71"/>
      <c r="F42" s="70">
        <v>3</v>
      </c>
      <c r="G42" s="124">
        <v>42201</v>
      </c>
      <c r="H42" s="125"/>
      <c r="I42" s="126" t="s">
        <v>49</v>
      </c>
      <c r="J42" s="12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3.5" customHeight="1">
      <c r="A43" s="69" t="s">
        <v>2</v>
      </c>
      <c r="B43" s="70" t="s">
        <v>23</v>
      </c>
      <c r="C43" s="70"/>
      <c r="D43" s="71"/>
      <c r="E43" s="71"/>
      <c r="F43" s="70">
        <v>2</v>
      </c>
      <c r="G43" s="124">
        <v>42202</v>
      </c>
      <c r="H43" s="125"/>
      <c r="I43" s="126" t="s">
        <v>49</v>
      </c>
      <c r="J43" s="12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s="1" customFormat="1" ht="13.5" customHeight="1">
      <c r="A44" s="72">
        <v>3</v>
      </c>
      <c r="B44" s="70" t="s">
        <v>24</v>
      </c>
      <c r="C44" s="70"/>
      <c r="D44" s="71"/>
      <c r="E44" s="71"/>
      <c r="F44" s="70">
        <v>4</v>
      </c>
      <c r="G44" s="124">
        <v>42203</v>
      </c>
      <c r="H44" s="125"/>
      <c r="I44" s="126" t="s">
        <v>49</v>
      </c>
      <c r="J44" s="12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3.5" customHeight="1">
      <c r="A45" s="69">
        <v>4</v>
      </c>
      <c r="B45" s="70" t="s">
        <v>25</v>
      </c>
      <c r="C45" s="70"/>
      <c r="D45" s="71"/>
      <c r="E45" s="71"/>
      <c r="F45" s="70">
        <v>2</v>
      </c>
      <c r="G45" s="124">
        <v>42204</v>
      </c>
      <c r="H45" s="125"/>
      <c r="I45" s="126" t="s">
        <v>49</v>
      </c>
      <c r="J45" s="12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3.5" customHeight="1">
      <c r="A46" s="69">
        <v>5</v>
      </c>
      <c r="B46" s="70" t="s">
        <v>44</v>
      </c>
      <c r="C46" s="70"/>
      <c r="D46" s="71" t="s">
        <v>5</v>
      </c>
      <c r="E46" s="71"/>
      <c r="F46" s="70">
        <v>3</v>
      </c>
      <c r="G46" s="124">
        <v>42205</v>
      </c>
      <c r="H46" s="125"/>
      <c r="I46" s="126" t="s">
        <v>49</v>
      </c>
      <c r="J46" s="127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3.5" customHeight="1">
      <c r="A47" s="69">
        <v>6</v>
      </c>
      <c r="B47" s="70" t="s">
        <v>48</v>
      </c>
      <c r="C47" s="70"/>
      <c r="D47" s="71"/>
      <c r="E47" s="71"/>
      <c r="F47" s="70">
        <v>2</v>
      </c>
      <c r="G47" s="124">
        <v>42206</v>
      </c>
      <c r="H47" s="125"/>
      <c r="I47" s="126" t="s">
        <v>49</v>
      </c>
      <c r="J47" s="12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3.5" customHeight="1">
      <c r="A48" s="69">
        <v>7</v>
      </c>
      <c r="B48" s="70" t="s">
        <v>26</v>
      </c>
      <c r="C48" s="70"/>
      <c r="D48" s="71"/>
      <c r="E48" s="71"/>
      <c r="F48" s="70">
        <v>3</v>
      </c>
      <c r="G48" s="124">
        <v>42207</v>
      </c>
      <c r="H48" s="125"/>
      <c r="I48" s="130" t="s">
        <v>63</v>
      </c>
      <c r="J48" s="127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3.5" customHeight="1">
      <c r="A49" s="69">
        <v>8</v>
      </c>
      <c r="B49" s="70" t="s">
        <v>27</v>
      </c>
      <c r="C49" s="70"/>
      <c r="D49" s="71"/>
      <c r="E49" s="71"/>
      <c r="F49" s="70">
        <v>2</v>
      </c>
      <c r="G49" s="124">
        <v>42208</v>
      </c>
      <c r="H49" s="125"/>
      <c r="I49" s="126" t="s">
        <v>51</v>
      </c>
      <c r="J49" s="12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3.5" customHeight="1">
      <c r="A50" s="69">
        <v>9</v>
      </c>
      <c r="B50" s="70" t="s">
        <v>28</v>
      </c>
      <c r="C50" s="70"/>
      <c r="D50" s="71"/>
      <c r="E50" s="71"/>
      <c r="F50" s="70">
        <v>3</v>
      </c>
      <c r="G50" s="124">
        <v>42209</v>
      </c>
      <c r="H50" s="125"/>
      <c r="I50" s="126" t="s">
        <v>51</v>
      </c>
      <c r="J50" s="12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3.5" customHeight="1">
      <c r="A51" s="69">
        <v>10</v>
      </c>
      <c r="B51" s="70" t="s">
        <v>53</v>
      </c>
      <c r="C51" s="70"/>
      <c r="D51" s="71"/>
      <c r="E51" s="71"/>
      <c r="F51" s="70">
        <v>2</v>
      </c>
      <c r="G51" s="124">
        <v>42210</v>
      </c>
      <c r="H51" s="125"/>
      <c r="I51" s="126" t="s">
        <v>52</v>
      </c>
      <c r="J51" s="127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3.5" customHeight="1">
      <c r="A52" s="69">
        <v>11</v>
      </c>
      <c r="B52" s="70" t="s">
        <v>43</v>
      </c>
      <c r="C52" s="70"/>
      <c r="D52" s="71"/>
      <c r="E52" s="71"/>
      <c r="F52" s="89">
        <v>2</v>
      </c>
      <c r="G52" s="124">
        <v>42211</v>
      </c>
      <c r="H52" s="125"/>
      <c r="I52" s="128" t="s">
        <v>49</v>
      </c>
      <c r="J52" s="12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21" customHeight="1">
      <c r="A53" s="49"/>
      <c r="B53" s="57"/>
      <c r="C53" s="57"/>
      <c r="D53" s="121" t="s">
        <v>0</v>
      </c>
      <c r="E53" s="121"/>
      <c r="F53" s="57">
        <f>SUM(F41:F52)</f>
        <v>30</v>
      </c>
      <c r="G53" s="57"/>
      <c r="H53" s="52"/>
      <c r="I53" s="51"/>
      <c r="J53" s="5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37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12.75">
      <c r="A56" s="9"/>
      <c r="B56" s="122" t="s">
        <v>65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ht="12.75">
      <c r="A57" s="9"/>
      <c r="B57" s="123" t="s">
        <v>66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ht="12.75">
      <c r="A58" s="9"/>
      <c r="B58" s="123" t="s">
        <v>58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ht="12.75">
      <c r="A59" s="9"/>
      <c r="B59" s="123" t="s">
        <v>60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ht="12.75">
      <c r="A60" s="9"/>
      <c r="B60" s="123" t="s">
        <v>67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40" ht="13.5" customHeight="1">
      <c r="A61" s="112"/>
      <c r="B61" s="112"/>
      <c r="C61" s="112"/>
      <c r="D61" s="77"/>
      <c r="E61" s="9"/>
      <c r="F61" s="9"/>
      <c r="G61" s="9"/>
      <c r="H61" s="9"/>
      <c r="I61" s="10"/>
      <c r="J61" s="16"/>
      <c r="K61" s="9"/>
      <c r="L61" s="9"/>
      <c r="M61" s="9"/>
      <c r="N61" s="78"/>
      <c r="O61" s="78"/>
      <c r="P61" s="78"/>
      <c r="Q61" s="78"/>
      <c r="R61" s="9"/>
      <c r="S61" s="14"/>
      <c r="T61" s="9"/>
      <c r="U61" s="9"/>
      <c r="V61" s="9"/>
      <c r="W61" s="9"/>
      <c r="X61" s="9"/>
      <c r="Y61" s="9"/>
      <c r="Z61" s="9"/>
      <c r="AA61" s="9"/>
      <c r="AB61" s="9"/>
      <c r="AC61" s="15"/>
      <c r="AD61" s="15"/>
      <c r="AE61" s="15"/>
      <c r="AF61" s="15"/>
      <c r="AG61" s="15"/>
      <c r="AH61" s="15"/>
      <c r="AI61" s="15"/>
      <c r="AJ61" s="9"/>
      <c r="AK61" s="9"/>
      <c r="AL61" s="9"/>
      <c r="AM61" s="9"/>
      <c r="AN61" s="9"/>
    </row>
    <row r="62" spans="1:40" ht="13.5" customHeight="1">
      <c r="A62" s="112"/>
      <c r="B62" s="112"/>
      <c r="C62" s="112"/>
      <c r="D62" s="77"/>
      <c r="E62" s="9"/>
      <c r="F62" s="9"/>
      <c r="G62" s="9"/>
      <c r="H62" s="9"/>
      <c r="I62" s="10"/>
      <c r="J62" s="16"/>
      <c r="K62" s="9"/>
      <c r="L62" s="9"/>
      <c r="M62" s="9"/>
      <c r="N62" s="78"/>
      <c r="O62" s="78"/>
      <c r="P62" s="78"/>
      <c r="Q62" s="78"/>
      <c r="R62" s="9"/>
      <c r="S62" s="14"/>
      <c r="T62" s="9"/>
      <c r="U62" s="9"/>
      <c r="V62" s="9"/>
      <c r="W62" s="9"/>
      <c r="X62" s="9"/>
      <c r="Y62" s="9"/>
      <c r="Z62" s="9"/>
      <c r="AA62" s="9"/>
      <c r="AB62" s="9"/>
      <c r="AC62" s="15"/>
      <c r="AD62" s="15"/>
      <c r="AE62" s="15"/>
      <c r="AF62" s="15"/>
      <c r="AG62" s="15"/>
      <c r="AH62" s="15"/>
      <c r="AI62" s="15"/>
      <c r="AJ62" s="9"/>
      <c r="AK62" s="9"/>
      <c r="AL62" s="9"/>
      <c r="AM62" s="9"/>
      <c r="AN62" s="9"/>
    </row>
    <row r="63" spans="1:40" ht="13.5" customHeight="1">
      <c r="A63" s="112"/>
      <c r="B63" s="112"/>
      <c r="C63" s="112"/>
      <c r="D63" s="77"/>
      <c r="E63" s="9"/>
      <c r="F63" s="9"/>
      <c r="G63" s="9"/>
      <c r="H63" s="9"/>
      <c r="I63" s="10"/>
      <c r="J63" s="16"/>
      <c r="K63" s="9"/>
      <c r="L63" s="9"/>
      <c r="M63" s="9"/>
      <c r="N63" s="78"/>
      <c r="O63" s="78"/>
      <c r="P63" s="78"/>
      <c r="Q63" s="78"/>
      <c r="R63" s="9"/>
      <c r="S63" s="14"/>
      <c r="T63" s="9"/>
      <c r="U63" s="9"/>
      <c r="V63" s="9"/>
      <c r="W63" s="9"/>
      <c r="X63" s="9"/>
      <c r="Y63" s="9"/>
      <c r="Z63" s="9"/>
      <c r="AA63" s="9"/>
      <c r="AB63" s="9"/>
      <c r="AC63" s="15"/>
      <c r="AD63" s="15"/>
      <c r="AE63" s="15"/>
      <c r="AF63" s="15"/>
      <c r="AG63" s="15"/>
      <c r="AH63" s="15"/>
      <c r="AI63" s="15"/>
      <c r="AJ63" s="9"/>
      <c r="AK63" s="9"/>
      <c r="AL63" s="9"/>
      <c r="AM63" s="9"/>
      <c r="AN63" s="9"/>
    </row>
    <row r="64" spans="1:40" ht="13.5" customHeight="1">
      <c r="A64" s="112"/>
      <c r="B64" s="112"/>
      <c r="C64" s="112"/>
      <c r="D64" s="77"/>
      <c r="E64" s="9"/>
      <c r="F64" s="9"/>
      <c r="G64" s="9"/>
      <c r="H64" s="9"/>
      <c r="I64" s="10"/>
      <c r="J64" s="16"/>
      <c r="K64" s="9"/>
      <c r="L64" s="9"/>
      <c r="M64" s="9"/>
      <c r="N64" s="78"/>
      <c r="O64" s="78"/>
      <c r="P64" s="78"/>
      <c r="Q64" s="78"/>
      <c r="R64" s="9"/>
      <c r="S64" s="14"/>
      <c r="T64" s="9"/>
      <c r="U64" s="9"/>
      <c r="V64" s="9"/>
      <c r="W64" s="9"/>
      <c r="X64" s="9"/>
      <c r="Y64" s="9"/>
      <c r="Z64" s="9"/>
      <c r="AA64" s="9"/>
      <c r="AB64" s="9"/>
      <c r="AC64" s="15"/>
      <c r="AD64" s="15"/>
      <c r="AE64" s="15"/>
      <c r="AF64" s="15"/>
      <c r="AG64" s="15"/>
      <c r="AH64" s="15"/>
      <c r="AI64" s="15"/>
      <c r="AJ64" s="9"/>
      <c r="AK64" s="9"/>
      <c r="AL64" s="9"/>
      <c r="AM64" s="9"/>
      <c r="AN64" s="9"/>
    </row>
    <row r="65" spans="1:40" ht="13.5" customHeight="1">
      <c r="A65" s="112"/>
      <c r="B65" s="112"/>
      <c r="C65" s="112"/>
      <c r="D65" s="77"/>
      <c r="E65" s="9"/>
      <c r="F65" s="9"/>
      <c r="G65" s="9"/>
      <c r="H65" s="9"/>
      <c r="I65" s="10"/>
      <c r="J65" s="16"/>
      <c r="K65" s="9"/>
      <c r="L65" s="9"/>
      <c r="M65" s="9"/>
      <c r="N65" s="78"/>
      <c r="O65" s="78"/>
      <c r="P65" s="78"/>
      <c r="Q65" s="78"/>
      <c r="R65" s="9"/>
      <c r="S65" s="14"/>
      <c r="T65" s="9"/>
      <c r="U65" s="9"/>
      <c r="V65" s="9"/>
      <c r="W65" s="9"/>
      <c r="X65" s="9"/>
      <c r="Y65" s="9"/>
      <c r="Z65" s="9"/>
      <c r="AA65" s="9"/>
      <c r="AB65" s="9"/>
      <c r="AC65" s="15"/>
      <c r="AD65" s="15"/>
      <c r="AE65" s="15"/>
      <c r="AF65" s="15"/>
      <c r="AG65" s="15"/>
      <c r="AH65" s="15"/>
      <c r="AI65" s="15"/>
      <c r="AJ65" s="9"/>
      <c r="AK65" s="9"/>
      <c r="AL65" s="9"/>
      <c r="AM65" s="9"/>
      <c r="AN65" s="9"/>
    </row>
    <row r="66" spans="1:40" ht="13.5" customHeight="1">
      <c r="A66" s="112"/>
      <c r="B66" s="112"/>
      <c r="C66" s="112"/>
      <c r="D66" s="77"/>
      <c r="E66" s="9"/>
      <c r="F66" s="9"/>
      <c r="G66" s="9"/>
      <c r="H66" s="9"/>
      <c r="I66" s="10"/>
      <c r="J66" s="16"/>
      <c r="K66" s="9"/>
      <c r="L66" s="9"/>
      <c r="M66" s="9"/>
      <c r="N66" s="78"/>
      <c r="O66" s="78"/>
      <c r="P66" s="78"/>
      <c r="Q66" s="78"/>
      <c r="R66" s="9"/>
      <c r="S66" s="14"/>
      <c r="T66" s="9"/>
      <c r="U66" s="9"/>
      <c r="V66" s="9"/>
      <c r="W66" s="9"/>
      <c r="X66" s="9"/>
      <c r="Y66" s="9"/>
      <c r="Z66" s="9"/>
      <c r="AA66" s="9"/>
      <c r="AB66" s="9"/>
      <c r="AC66" s="15"/>
      <c r="AD66" s="15"/>
      <c r="AE66" s="15"/>
      <c r="AF66" s="15"/>
      <c r="AG66" s="15"/>
      <c r="AH66" s="15"/>
      <c r="AI66" s="15"/>
      <c r="AJ66" s="9"/>
      <c r="AK66" s="9"/>
      <c r="AL66" s="9"/>
      <c r="AM66" s="9"/>
      <c r="AN66" s="9"/>
    </row>
    <row r="67" spans="1:40" ht="13.5" customHeight="1">
      <c r="A67" s="112"/>
      <c r="B67" s="112"/>
      <c r="C67" s="112"/>
      <c r="D67" s="77"/>
      <c r="E67" s="9"/>
      <c r="F67" s="9"/>
      <c r="G67" s="9"/>
      <c r="H67" s="9"/>
      <c r="I67" s="10"/>
      <c r="J67" s="16"/>
      <c r="K67" s="9"/>
      <c r="L67" s="9"/>
      <c r="M67" s="9"/>
      <c r="N67" s="78"/>
      <c r="O67" s="78"/>
      <c r="P67" s="78"/>
      <c r="Q67" s="78"/>
      <c r="R67" s="9"/>
      <c r="S67" s="14"/>
      <c r="T67" s="9"/>
      <c r="U67" s="9"/>
      <c r="V67" s="9"/>
      <c r="W67" s="9"/>
      <c r="X67" s="9"/>
      <c r="Y67" s="9"/>
      <c r="Z67" s="9"/>
      <c r="AA67" s="9"/>
      <c r="AB67" s="9"/>
      <c r="AC67" s="15"/>
      <c r="AD67" s="15"/>
      <c r="AE67" s="15"/>
      <c r="AF67" s="15"/>
      <c r="AG67" s="15"/>
      <c r="AH67" s="15"/>
      <c r="AI67" s="15"/>
      <c r="AJ67" s="9"/>
      <c r="AK67" s="9"/>
      <c r="AL67" s="9"/>
      <c r="AM67" s="9"/>
      <c r="AN67" s="9"/>
    </row>
    <row r="68" spans="1:40" ht="13.5" customHeight="1">
      <c r="A68" s="112"/>
      <c r="B68" s="112"/>
      <c r="C68" s="112"/>
      <c r="D68" s="77"/>
      <c r="E68" s="9"/>
      <c r="F68" s="9"/>
      <c r="G68" s="9"/>
      <c r="H68" s="9"/>
      <c r="I68" s="10"/>
      <c r="J68" s="16"/>
      <c r="K68" s="9"/>
      <c r="L68" s="9"/>
      <c r="M68" s="9"/>
      <c r="N68" s="78"/>
      <c r="O68" s="78"/>
      <c r="P68" s="78"/>
      <c r="Q68" s="78"/>
      <c r="R68" s="9"/>
      <c r="S68" s="14"/>
      <c r="T68" s="9"/>
      <c r="U68" s="9"/>
      <c r="V68" s="9"/>
      <c r="W68" s="9"/>
      <c r="X68" s="9"/>
      <c r="Y68" s="9"/>
      <c r="Z68" s="9"/>
      <c r="AA68" s="9"/>
      <c r="AB68" s="9"/>
      <c r="AC68" s="15"/>
      <c r="AD68" s="15"/>
      <c r="AE68" s="15"/>
      <c r="AF68" s="15"/>
      <c r="AG68" s="15"/>
      <c r="AH68" s="15"/>
      <c r="AI68" s="15"/>
      <c r="AJ68" s="9"/>
      <c r="AK68" s="9"/>
      <c r="AL68" s="9"/>
      <c r="AM68" s="9"/>
      <c r="AN68" s="9"/>
    </row>
    <row r="69" spans="1:40" ht="26.25" customHeight="1">
      <c r="A69" s="141" t="s">
        <v>41</v>
      </c>
      <c r="B69" s="142"/>
      <c r="C69" s="142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4"/>
      <c r="AH69" s="85"/>
      <c r="AI69" s="141" t="s">
        <v>14</v>
      </c>
      <c r="AJ69" s="142"/>
      <c r="AK69" s="142"/>
      <c r="AL69" s="142"/>
      <c r="AM69" s="142"/>
      <c r="AN69" s="145"/>
    </row>
    <row r="70" spans="1:44" ht="12.75" customHeight="1">
      <c r="A70" s="149" t="s">
        <v>20</v>
      </c>
      <c r="B70" s="150"/>
      <c r="C70" s="151"/>
      <c r="D70" s="155">
        <v>2016</v>
      </c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75"/>
      <c r="AE70" s="75"/>
      <c r="AF70" s="155">
        <v>2016</v>
      </c>
      <c r="AG70" s="157"/>
      <c r="AH70" s="109" t="s">
        <v>5</v>
      </c>
      <c r="AI70" s="146"/>
      <c r="AJ70" s="147"/>
      <c r="AK70" s="147"/>
      <c r="AL70" s="147"/>
      <c r="AM70" s="147"/>
      <c r="AN70" s="148"/>
      <c r="AR70" t="s">
        <v>5</v>
      </c>
    </row>
    <row r="71" spans="1:40" ht="14.25" customHeight="1">
      <c r="A71" s="152"/>
      <c r="B71" s="153"/>
      <c r="C71" s="154"/>
      <c r="D71" s="17">
        <v>1</v>
      </c>
      <c r="E71" s="53" t="s">
        <v>30</v>
      </c>
      <c r="F71" s="17">
        <v>3</v>
      </c>
      <c r="G71" s="17">
        <v>4</v>
      </c>
      <c r="H71" s="17">
        <v>5</v>
      </c>
      <c r="I71" s="17">
        <v>6</v>
      </c>
      <c r="J71" s="17">
        <v>7</v>
      </c>
      <c r="K71" s="40" t="s">
        <v>17</v>
      </c>
      <c r="L71" s="17">
        <v>10</v>
      </c>
      <c r="M71" s="17">
        <v>11</v>
      </c>
      <c r="N71" s="17" t="s">
        <v>5</v>
      </c>
      <c r="O71" s="17" t="s">
        <v>5</v>
      </c>
      <c r="P71" s="17" t="s">
        <v>5</v>
      </c>
      <c r="Q71" s="17" t="s">
        <v>5</v>
      </c>
      <c r="R71" s="19" t="s">
        <v>5</v>
      </c>
      <c r="S71" s="18" t="s">
        <v>5</v>
      </c>
      <c r="T71" s="17" t="s">
        <v>5</v>
      </c>
      <c r="U71" s="17" t="s">
        <v>5</v>
      </c>
      <c r="V71" s="17" t="s">
        <v>5</v>
      </c>
      <c r="W71" s="17" t="s">
        <v>5</v>
      </c>
      <c r="X71" s="17" t="s">
        <v>5</v>
      </c>
      <c r="Y71" s="17" t="s">
        <v>5</v>
      </c>
      <c r="Z71" s="17" t="s">
        <v>5</v>
      </c>
      <c r="AA71" s="17" t="s">
        <v>5</v>
      </c>
      <c r="AB71" s="17" t="s">
        <v>5</v>
      </c>
      <c r="AC71" s="18" t="s">
        <v>5</v>
      </c>
      <c r="AD71" s="18"/>
      <c r="AE71" s="18"/>
      <c r="AF71" s="17" t="s">
        <v>1</v>
      </c>
      <c r="AG71" s="20" t="s">
        <v>19</v>
      </c>
      <c r="AH71" s="21">
        <v>2016</v>
      </c>
      <c r="AI71" s="21">
        <v>2015</v>
      </c>
      <c r="AJ71" s="21">
        <v>2014</v>
      </c>
      <c r="AK71" s="21">
        <v>2013</v>
      </c>
      <c r="AL71" s="21">
        <v>2012</v>
      </c>
      <c r="AM71" s="21">
        <v>2011</v>
      </c>
      <c r="AN71" s="21">
        <v>2010</v>
      </c>
    </row>
    <row r="72" spans="1:40" ht="16.5" customHeight="1" thickBot="1">
      <c r="A72" s="158" t="s">
        <v>21</v>
      </c>
      <c r="B72" s="159"/>
      <c r="C72" s="160"/>
      <c r="D72" s="22">
        <v>900</v>
      </c>
      <c r="E72" s="22">
        <v>1600</v>
      </c>
      <c r="F72" s="22">
        <v>650</v>
      </c>
      <c r="G72" s="22">
        <v>600</v>
      </c>
      <c r="H72" s="22">
        <v>550</v>
      </c>
      <c r="I72" s="22">
        <v>600</v>
      </c>
      <c r="J72" s="22">
        <v>600</v>
      </c>
      <c r="K72" s="22">
        <v>800</v>
      </c>
      <c r="L72" s="22">
        <v>700</v>
      </c>
      <c r="M72" s="22">
        <v>800</v>
      </c>
      <c r="N72" s="22" t="s">
        <v>5</v>
      </c>
      <c r="O72" s="22" t="s">
        <v>5</v>
      </c>
      <c r="P72" s="22" t="s">
        <v>5</v>
      </c>
      <c r="Q72" s="22" t="s">
        <v>5</v>
      </c>
      <c r="R72" s="22" t="s">
        <v>5</v>
      </c>
      <c r="S72" s="22" t="s">
        <v>5</v>
      </c>
      <c r="T72" s="22" t="s">
        <v>5</v>
      </c>
      <c r="U72" s="22" t="s">
        <v>5</v>
      </c>
      <c r="V72" s="22" t="s">
        <v>5</v>
      </c>
      <c r="W72" s="22" t="s">
        <v>5</v>
      </c>
      <c r="X72" s="22" t="s">
        <v>5</v>
      </c>
      <c r="Y72" s="22" t="s">
        <v>5</v>
      </c>
      <c r="Z72" s="22" t="s">
        <v>5</v>
      </c>
      <c r="AA72" s="22" t="s">
        <v>5</v>
      </c>
      <c r="AB72" s="22" t="s">
        <v>5</v>
      </c>
      <c r="AC72" s="22" t="s">
        <v>5</v>
      </c>
      <c r="AD72" s="42"/>
      <c r="AE72" s="42"/>
      <c r="AF72" s="42">
        <f>SUM(D72:AC72)</f>
        <v>7800</v>
      </c>
      <c r="AG72" s="41">
        <v>7.41</v>
      </c>
      <c r="AH72" s="88" t="s">
        <v>54</v>
      </c>
      <c r="AI72" s="92">
        <v>7800</v>
      </c>
      <c r="AJ72" s="92">
        <v>7800</v>
      </c>
      <c r="AK72" s="92">
        <v>7800</v>
      </c>
      <c r="AL72" s="23">
        <v>7800</v>
      </c>
      <c r="AM72" s="21">
        <v>7800</v>
      </c>
      <c r="AN72" s="21">
        <v>7800</v>
      </c>
    </row>
    <row r="73" spans="1:40" ht="12.75" customHeight="1">
      <c r="A73" s="138" t="s">
        <v>32</v>
      </c>
      <c r="B73" s="140"/>
      <c r="C73" s="139"/>
      <c r="D73" s="24"/>
      <c r="E73" s="25"/>
      <c r="F73" s="25"/>
      <c r="G73" s="25"/>
      <c r="H73" s="25"/>
      <c r="I73" s="25"/>
      <c r="J73" s="79"/>
      <c r="K73" s="25"/>
      <c r="L73" s="79"/>
      <c r="M73" s="25"/>
      <c r="N73" s="25"/>
      <c r="O73" s="25"/>
      <c r="P73" s="25"/>
      <c r="Q73" s="25"/>
      <c r="R73" s="26"/>
      <c r="S73" s="25"/>
      <c r="T73" s="25"/>
      <c r="U73" s="25"/>
      <c r="V73" s="25"/>
      <c r="W73" s="25"/>
      <c r="X73" s="27"/>
      <c r="Y73" s="27"/>
      <c r="Z73" s="27"/>
      <c r="AA73" s="27"/>
      <c r="AB73" s="25"/>
      <c r="AC73" s="25"/>
      <c r="AD73" s="113"/>
      <c r="AE73" s="113"/>
      <c r="AF73" s="43"/>
      <c r="AG73" s="44"/>
      <c r="AH73" s="93"/>
      <c r="AI73" s="94"/>
      <c r="AJ73" s="95"/>
      <c r="AK73" s="95"/>
      <c r="AL73" s="29"/>
      <c r="AM73" s="28"/>
      <c r="AN73" s="30"/>
    </row>
    <row r="74" spans="1:40" ht="15" customHeight="1">
      <c r="A74" s="132" t="s">
        <v>33</v>
      </c>
      <c r="B74" s="137"/>
      <c r="C74" s="133"/>
      <c r="D74" s="31">
        <f>18+30+12+9+22</f>
        <v>91</v>
      </c>
      <c r="E74" s="32">
        <f>4+10+20</f>
        <v>34</v>
      </c>
      <c r="F74" s="32">
        <v>0</v>
      </c>
      <c r="G74" s="32">
        <v>58</v>
      </c>
      <c r="H74" s="32">
        <f>8+10+15+5+25+4+35+4+40+35+28+30+15</f>
        <v>254</v>
      </c>
      <c r="I74" s="32">
        <v>0</v>
      </c>
      <c r="J74" s="81">
        <v>77</v>
      </c>
      <c r="K74" s="32">
        <v>44</v>
      </c>
      <c r="L74" s="81">
        <v>178</v>
      </c>
      <c r="M74" s="32">
        <v>23</v>
      </c>
      <c r="N74" s="25"/>
      <c r="O74" s="25"/>
      <c r="P74" s="25"/>
      <c r="Q74" s="25"/>
      <c r="R74" s="26"/>
      <c r="S74" s="25"/>
      <c r="T74" s="25"/>
      <c r="U74" s="25"/>
      <c r="V74" s="25"/>
      <c r="W74" s="25"/>
      <c r="X74" s="27"/>
      <c r="Y74" s="27"/>
      <c r="Z74" s="27"/>
      <c r="AA74" s="27"/>
      <c r="AB74" s="25"/>
      <c r="AC74" s="25"/>
      <c r="AD74" s="113"/>
      <c r="AE74" s="113"/>
      <c r="AF74" s="45">
        <f aca="true" t="shared" si="5" ref="AF74:AF80">SUM(D74:AC74)</f>
        <v>759</v>
      </c>
      <c r="AG74" s="46">
        <f>AF74*$AG$72</f>
        <v>5624.1900000000005</v>
      </c>
      <c r="AH74" s="96">
        <f>AF74+AF82+AF83+AF84+AF85</f>
        <v>5203</v>
      </c>
      <c r="AI74" s="97">
        <v>7760</v>
      </c>
      <c r="AJ74" s="97">
        <v>7390</v>
      </c>
      <c r="AK74" s="97">
        <v>13049</v>
      </c>
      <c r="AL74" s="47">
        <v>0</v>
      </c>
      <c r="AM74" s="47">
        <v>0</v>
      </c>
      <c r="AN74" s="48">
        <v>0</v>
      </c>
    </row>
    <row r="75" spans="1:40" ht="15" customHeight="1">
      <c r="A75" s="132" t="s">
        <v>34</v>
      </c>
      <c r="B75" s="137"/>
      <c r="C75" s="133"/>
      <c r="D75" s="31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81">
        <v>0</v>
      </c>
      <c r="K75" s="32">
        <v>0</v>
      </c>
      <c r="L75" s="81">
        <v>0</v>
      </c>
      <c r="M75" s="32">
        <v>0</v>
      </c>
      <c r="N75" s="25"/>
      <c r="O75" s="25"/>
      <c r="P75" s="25"/>
      <c r="Q75" s="25"/>
      <c r="R75" s="26"/>
      <c r="S75" s="25"/>
      <c r="T75" s="25"/>
      <c r="U75" s="25"/>
      <c r="V75" s="25"/>
      <c r="W75" s="25"/>
      <c r="X75" s="27"/>
      <c r="Y75" s="27"/>
      <c r="Z75" s="27"/>
      <c r="AA75" s="27"/>
      <c r="AB75" s="25"/>
      <c r="AC75" s="25"/>
      <c r="AD75" s="113"/>
      <c r="AE75" s="113"/>
      <c r="AF75" s="45">
        <f t="shared" si="5"/>
        <v>0</v>
      </c>
      <c r="AG75" s="46">
        <f aca="true" t="shared" si="6" ref="AG75:AG80">AF75*$AG$72</f>
        <v>0</v>
      </c>
      <c r="AH75" s="96">
        <f>AF75+AF88</f>
        <v>0</v>
      </c>
      <c r="AI75" s="97">
        <v>0</v>
      </c>
      <c r="AJ75" s="97">
        <v>0</v>
      </c>
      <c r="AK75" s="97">
        <v>0</v>
      </c>
      <c r="AL75" s="47">
        <v>0</v>
      </c>
      <c r="AM75" s="47">
        <v>0</v>
      </c>
      <c r="AN75" s="48">
        <v>0</v>
      </c>
    </row>
    <row r="76" spans="1:40" ht="15" customHeight="1">
      <c r="A76" s="132" t="s">
        <v>35</v>
      </c>
      <c r="B76" s="137"/>
      <c r="C76" s="133"/>
      <c r="D76" s="31">
        <v>0</v>
      </c>
      <c r="E76" s="32">
        <v>0</v>
      </c>
      <c r="F76" s="32">
        <v>0</v>
      </c>
      <c r="G76" s="32">
        <v>0</v>
      </c>
      <c r="H76" s="32">
        <v>9</v>
      </c>
      <c r="I76" s="32">
        <v>0</v>
      </c>
      <c r="J76" s="81">
        <v>11</v>
      </c>
      <c r="K76" s="32">
        <v>0</v>
      </c>
      <c r="L76" s="81">
        <v>74</v>
      </c>
      <c r="M76" s="32">
        <v>0</v>
      </c>
      <c r="N76" s="25"/>
      <c r="O76" s="25"/>
      <c r="P76" s="25"/>
      <c r="Q76" s="25"/>
      <c r="R76" s="26"/>
      <c r="S76" s="25"/>
      <c r="T76" s="25"/>
      <c r="U76" s="25"/>
      <c r="V76" s="25"/>
      <c r="W76" s="25"/>
      <c r="X76" s="27"/>
      <c r="Y76" s="27"/>
      <c r="Z76" s="27"/>
      <c r="AA76" s="27"/>
      <c r="AB76" s="25"/>
      <c r="AC76" s="25"/>
      <c r="AD76" s="113"/>
      <c r="AE76" s="113"/>
      <c r="AF76" s="45">
        <f t="shared" si="5"/>
        <v>94</v>
      </c>
      <c r="AG76" s="46">
        <f t="shared" si="6"/>
        <v>696.54</v>
      </c>
      <c r="AH76" s="96">
        <f>AF76+AF89</f>
        <v>354</v>
      </c>
      <c r="AI76" s="97">
        <v>393</v>
      </c>
      <c r="AJ76" s="97">
        <v>5709</v>
      </c>
      <c r="AK76" s="97">
        <v>1257</v>
      </c>
      <c r="AL76" s="47">
        <v>0</v>
      </c>
      <c r="AM76" s="47">
        <v>0</v>
      </c>
      <c r="AN76" s="48">
        <v>0</v>
      </c>
    </row>
    <row r="77" spans="1:40" ht="15" customHeight="1">
      <c r="A77" s="132" t="s">
        <v>36</v>
      </c>
      <c r="B77" s="137"/>
      <c r="C77" s="133"/>
      <c r="D77" s="31">
        <v>0</v>
      </c>
      <c r="E77" s="32">
        <v>0</v>
      </c>
      <c r="F77" s="32">
        <v>8</v>
      </c>
      <c r="G77" s="32">
        <v>12</v>
      </c>
      <c r="H77" s="32">
        <f>4+6+2+6+5</f>
        <v>23</v>
      </c>
      <c r="I77" s="32">
        <v>0</v>
      </c>
      <c r="J77" s="81">
        <v>28</v>
      </c>
      <c r="K77" s="32">
        <v>3</v>
      </c>
      <c r="L77" s="81">
        <v>74</v>
      </c>
      <c r="M77" s="32">
        <v>0</v>
      </c>
      <c r="N77" s="25"/>
      <c r="O77" s="25"/>
      <c r="P77" s="25"/>
      <c r="Q77" s="25"/>
      <c r="R77" s="26"/>
      <c r="S77" s="25"/>
      <c r="T77" s="25"/>
      <c r="U77" s="25"/>
      <c r="V77" s="25"/>
      <c r="W77" s="25"/>
      <c r="X77" s="27"/>
      <c r="Y77" s="27"/>
      <c r="Z77" s="27"/>
      <c r="AA77" s="27"/>
      <c r="AB77" s="25"/>
      <c r="AC77" s="25"/>
      <c r="AD77" s="113"/>
      <c r="AE77" s="113"/>
      <c r="AF77" s="45">
        <f t="shared" si="5"/>
        <v>148</v>
      </c>
      <c r="AG77" s="46">
        <f t="shared" si="6"/>
        <v>1096.68</v>
      </c>
      <c r="AH77" s="96">
        <f>AF77+AF90</f>
        <v>548</v>
      </c>
      <c r="AI77" s="97">
        <v>508</v>
      </c>
      <c r="AJ77" s="97">
        <v>334</v>
      </c>
      <c r="AK77" s="97">
        <v>503</v>
      </c>
      <c r="AL77" s="47">
        <v>0</v>
      </c>
      <c r="AM77" s="47">
        <v>0</v>
      </c>
      <c r="AN77" s="48">
        <v>0</v>
      </c>
    </row>
    <row r="78" spans="1:40" ht="15" customHeight="1">
      <c r="A78" s="132" t="s">
        <v>37</v>
      </c>
      <c r="B78" s="137"/>
      <c r="C78" s="133"/>
      <c r="D78" s="31">
        <v>0</v>
      </c>
      <c r="E78" s="32">
        <v>0</v>
      </c>
      <c r="F78" s="32">
        <v>0</v>
      </c>
      <c r="G78" s="32">
        <v>0</v>
      </c>
      <c r="H78" s="32">
        <v>1</v>
      </c>
      <c r="I78" s="32">
        <v>0</v>
      </c>
      <c r="J78" s="81">
        <v>0</v>
      </c>
      <c r="K78" s="32">
        <v>0</v>
      </c>
      <c r="L78" s="81">
        <v>0</v>
      </c>
      <c r="M78" s="32">
        <v>0</v>
      </c>
      <c r="N78" s="25"/>
      <c r="O78" s="25"/>
      <c r="P78" s="25"/>
      <c r="Q78" s="25"/>
      <c r="R78" s="26"/>
      <c r="S78" s="25"/>
      <c r="T78" s="25"/>
      <c r="U78" s="25"/>
      <c r="V78" s="25"/>
      <c r="W78" s="25"/>
      <c r="X78" s="27"/>
      <c r="Y78" s="27"/>
      <c r="Z78" s="27"/>
      <c r="AA78" s="27"/>
      <c r="AB78" s="25"/>
      <c r="AC78" s="25"/>
      <c r="AD78" s="113"/>
      <c r="AE78" s="113"/>
      <c r="AF78" s="45">
        <f t="shared" si="5"/>
        <v>1</v>
      </c>
      <c r="AG78" s="46">
        <f t="shared" si="6"/>
        <v>7.41</v>
      </c>
      <c r="AH78" s="96">
        <f>AF78</f>
        <v>1</v>
      </c>
      <c r="AI78" s="97" t="s">
        <v>55</v>
      </c>
      <c r="AJ78" s="97" t="s">
        <v>55</v>
      </c>
      <c r="AK78" s="97" t="s">
        <v>55</v>
      </c>
      <c r="AL78" s="47">
        <v>0</v>
      </c>
      <c r="AM78" s="47">
        <v>0</v>
      </c>
      <c r="AN78" s="48">
        <v>0</v>
      </c>
    </row>
    <row r="79" spans="1:40" ht="15" customHeight="1">
      <c r="A79" s="132" t="s">
        <v>38</v>
      </c>
      <c r="B79" s="137"/>
      <c r="C79" s="133"/>
      <c r="D79" s="31">
        <v>2</v>
      </c>
      <c r="E79" s="32">
        <v>0</v>
      </c>
      <c r="F79" s="32">
        <f>2+11</f>
        <v>13</v>
      </c>
      <c r="G79" s="32">
        <v>21</v>
      </c>
      <c r="H79" s="32">
        <v>0</v>
      </c>
      <c r="I79" s="32">
        <v>0</v>
      </c>
      <c r="J79" s="81">
        <v>27</v>
      </c>
      <c r="K79" s="32">
        <v>8</v>
      </c>
      <c r="L79" s="81">
        <v>81</v>
      </c>
      <c r="M79" s="32">
        <v>0</v>
      </c>
      <c r="N79" s="25"/>
      <c r="O79" s="25"/>
      <c r="P79" s="25"/>
      <c r="Q79" s="25"/>
      <c r="R79" s="26"/>
      <c r="S79" s="25"/>
      <c r="T79" s="25"/>
      <c r="U79" s="25"/>
      <c r="V79" s="25"/>
      <c r="W79" s="25"/>
      <c r="X79" s="27"/>
      <c r="Y79" s="27"/>
      <c r="Z79" s="27"/>
      <c r="AA79" s="27"/>
      <c r="AB79" s="25"/>
      <c r="AC79" s="25"/>
      <c r="AD79" s="113"/>
      <c r="AE79" s="113"/>
      <c r="AF79" s="45">
        <f t="shared" si="5"/>
        <v>152</v>
      </c>
      <c r="AG79" s="46">
        <f t="shared" si="6"/>
        <v>1126.32</v>
      </c>
      <c r="AH79" s="96">
        <f>AF79</f>
        <v>152</v>
      </c>
      <c r="AI79" s="97">
        <v>160</v>
      </c>
      <c r="AJ79" s="97">
        <v>186</v>
      </c>
      <c r="AK79" s="97">
        <v>410</v>
      </c>
      <c r="AL79" s="47">
        <v>0</v>
      </c>
      <c r="AM79" s="47">
        <v>0</v>
      </c>
      <c r="AN79" s="48">
        <v>0</v>
      </c>
    </row>
    <row r="80" spans="1:40" ht="15" customHeight="1">
      <c r="A80" s="132" t="s">
        <v>39</v>
      </c>
      <c r="B80" s="137" t="s">
        <v>39</v>
      </c>
      <c r="C80" s="133"/>
      <c r="D80" s="31">
        <v>0</v>
      </c>
      <c r="E80" s="32">
        <v>0</v>
      </c>
      <c r="F80" s="32">
        <v>2</v>
      </c>
      <c r="G80" s="32">
        <v>0</v>
      </c>
      <c r="H80" s="32">
        <f>2+9+2+6</f>
        <v>19</v>
      </c>
      <c r="I80" s="32">
        <v>0</v>
      </c>
      <c r="J80" s="81">
        <v>0</v>
      </c>
      <c r="K80" s="32">
        <v>4</v>
      </c>
      <c r="L80" s="81">
        <v>2</v>
      </c>
      <c r="M80" s="32">
        <v>0</v>
      </c>
      <c r="N80" s="25"/>
      <c r="O80" s="25"/>
      <c r="P80" s="25"/>
      <c r="Q80" s="25"/>
      <c r="R80" s="26"/>
      <c r="S80" s="25"/>
      <c r="T80" s="25"/>
      <c r="U80" s="25"/>
      <c r="V80" s="25"/>
      <c r="W80" s="25"/>
      <c r="X80" s="27"/>
      <c r="Y80" s="27"/>
      <c r="Z80" s="27"/>
      <c r="AA80" s="27"/>
      <c r="AB80" s="25"/>
      <c r="AC80" s="25"/>
      <c r="AD80" s="113"/>
      <c r="AE80" s="113"/>
      <c r="AF80" s="102">
        <f t="shared" si="5"/>
        <v>27</v>
      </c>
      <c r="AG80" s="103">
        <f t="shared" si="6"/>
        <v>200.07</v>
      </c>
      <c r="AH80" s="104">
        <f>AF80</f>
        <v>27</v>
      </c>
      <c r="AI80" s="105">
        <v>118</v>
      </c>
      <c r="AJ80" s="105">
        <v>59</v>
      </c>
      <c r="AK80" s="105">
        <v>118</v>
      </c>
      <c r="AL80" s="47">
        <v>0</v>
      </c>
      <c r="AM80" s="47">
        <v>0</v>
      </c>
      <c r="AN80" s="48">
        <v>0</v>
      </c>
    </row>
    <row r="81" spans="1:40" ht="15" customHeight="1">
      <c r="A81" s="138" t="s">
        <v>46</v>
      </c>
      <c r="B81" s="139"/>
      <c r="C81" s="58" t="s">
        <v>45</v>
      </c>
      <c r="D81" s="59"/>
      <c r="E81" s="60"/>
      <c r="F81" s="60"/>
      <c r="G81" s="60"/>
      <c r="H81" s="60"/>
      <c r="I81" s="60"/>
      <c r="J81" s="60"/>
      <c r="K81" s="60"/>
      <c r="L81" s="60"/>
      <c r="M81" s="60"/>
      <c r="N81" s="61"/>
      <c r="O81" s="61"/>
      <c r="P81" s="61"/>
      <c r="Q81" s="61"/>
      <c r="R81" s="62"/>
      <c r="S81" s="61"/>
      <c r="T81" s="61"/>
      <c r="U81" s="61"/>
      <c r="V81" s="61"/>
      <c r="W81" s="61"/>
      <c r="X81" s="63"/>
      <c r="Y81" s="63"/>
      <c r="Z81" s="63"/>
      <c r="AA81" s="63"/>
      <c r="AB81" s="61"/>
      <c r="AC81" s="61"/>
      <c r="AD81" s="114"/>
      <c r="AE81" s="114"/>
      <c r="AF81" s="87" t="s">
        <v>5</v>
      </c>
      <c r="AG81" s="64" t="s">
        <v>5</v>
      </c>
      <c r="AH81" s="98">
        <f>SUM(AH74:AH80)</f>
        <v>6285</v>
      </c>
      <c r="AI81" s="99">
        <f>SUM(AI74:AI80)</f>
        <v>8939</v>
      </c>
      <c r="AJ81" s="99">
        <f>SUM(AJ74:AJ80)</f>
        <v>13678</v>
      </c>
      <c r="AK81" s="99">
        <f>SUM(AK74:AK80)</f>
        <v>15337</v>
      </c>
      <c r="AL81" s="65" t="s">
        <v>5</v>
      </c>
      <c r="AM81" s="65" t="s">
        <v>5</v>
      </c>
      <c r="AN81" s="66" t="s">
        <v>5</v>
      </c>
    </row>
    <row r="82" spans="1:40" ht="15" customHeight="1">
      <c r="A82" s="132" t="str">
        <f>A74</f>
        <v>Grauwe gans</v>
      </c>
      <c r="B82" s="133"/>
      <c r="C82" s="67">
        <v>1</v>
      </c>
      <c r="D82" s="31">
        <v>250</v>
      </c>
      <c r="E82" s="32">
        <v>70</v>
      </c>
      <c r="F82" s="32">
        <v>300</v>
      </c>
      <c r="G82" s="32">
        <v>0</v>
      </c>
      <c r="H82" s="32">
        <v>70</v>
      </c>
      <c r="I82" s="32">
        <v>250</v>
      </c>
      <c r="J82" s="81">
        <v>1600</v>
      </c>
      <c r="K82" s="80">
        <v>0</v>
      </c>
      <c r="L82" s="81">
        <v>800</v>
      </c>
      <c r="M82" s="82">
        <v>200</v>
      </c>
      <c r="N82" s="25"/>
      <c r="O82" s="25"/>
      <c r="P82" s="25"/>
      <c r="Q82" s="25"/>
      <c r="R82" s="26"/>
      <c r="S82" s="25"/>
      <c r="T82" s="25"/>
      <c r="U82" s="25"/>
      <c r="V82" s="25"/>
      <c r="W82" s="25"/>
      <c r="X82" s="27"/>
      <c r="Y82" s="27"/>
      <c r="Z82" s="27"/>
      <c r="AA82" s="27"/>
      <c r="AB82" s="25"/>
      <c r="AC82" s="25"/>
      <c r="AD82" s="113"/>
      <c r="AE82" s="113"/>
      <c r="AF82" s="45">
        <f aca="true" t="shared" si="7" ref="AF82:AF93">SUM(D82:AC82)</f>
        <v>3540</v>
      </c>
      <c r="AG82" s="46">
        <f aca="true" t="shared" si="8" ref="AG82:AG93">AF82*$AG$72</f>
        <v>26231.4</v>
      </c>
      <c r="AH82" s="106">
        <v>0</v>
      </c>
      <c r="AI82" s="100">
        <v>0</v>
      </c>
      <c r="AJ82" s="100">
        <v>0</v>
      </c>
      <c r="AK82" s="100">
        <v>0</v>
      </c>
      <c r="AL82" s="47">
        <v>0</v>
      </c>
      <c r="AM82" s="47">
        <v>0</v>
      </c>
      <c r="AN82" s="48">
        <v>0</v>
      </c>
    </row>
    <row r="83" spans="1:40" ht="15" customHeight="1">
      <c r="A83" s="132"/>
      <c r="B83" s="133"/>
      <c r="C83" s="67">
        <v>2</v>
      </c>
      <c r="D83" s="31">
        <v>85</v>
      </c>
      <c r="E83" s="32">
        <v>0</v>
      </c>
      <c r="F83" s="32">
        <v>50</v>
      </c>
      <c r="G83" s="32">
        <v>0</v>
      </c>
      <c r="H83" s="32">
        <v>0</v>
      </c>
      <c r="I83" s="32">
        <v>0</v>
      </c>
      <c r="J83" s="81">
        <v>0</v>
      </c>
      <c r="K83" s="80">
        <v>0</v>
      </c>
      <c r="L83" s="81">
        <v>125</v>
      </c>
      <c r="M83" s="82">
        <v>212</v>
      </c>
      <c r="N83" s="25"/>
      <c r="O83" s="25"/>
      <c r="P83" s="25"/>
      <c r="Q83" s="25"/>
      <c r="R83" s="26"/>
      <c r="S83" s="25"/>
      <c r="T83" s="25"/>
      <c r="U83" s="25"/>
      <c r="V83" s="25"/>
      <c r="W83" s="25"/>
      <c r="X83" s="27"/>
      <c r="Y83" s="27"/>
      <c r="Z83" s="27"/>
      <c r="AA83" s="27"/>
      <c r="AB83" s="25"/>
      <c r="AC83" s="25"/>
      <c r="AD83" s="113"/>
      <c r="AE83" s="113"/>
      <c r="AF83" s="45">
        <f t="shared" si="7"/>
        <v>472</v>
      </c>
      <c r="AG83" s="46">
        <f t="shared" si="8"/>
        <v>3497.52</v>
      </c>
      <c r="AH83" s="106">
        <v>0</v>
      </c>
      <c r="AI83" s="100">
        <v>0</v>
      </c>
      <c r="AJ83" s="100">
        <v>0</v>
      </c>
      <c r="AK83" s="100">
        <v>0</v>
      </c>
      <c r="AL83" s="47">
        <v>0</v>
      </c>
      <c r="AM83" s="47">
        <v>0</v>
      </c>
      <c r="AN83" s="48">
        <v>0</v>
      </c>
    </row>
    <row r="84" spans="1:40" ht="15" customHeight="1">
      <c r="A84" s="132"/>
      <c r="B84" s="133"/>
      <c r="C84" s="67">
        <v>3</v>
      </c>
      <c r="D84" s="31">
        <v>72</v>
      </c>
      <c r="E84" s="32">
        <v>0</v>
      </c>
      <c r="F84" s="32">
        <v>50</v>
      </c>
      <c r="G84" s="32">
        <v>0</v>
      </c>
      <c r="H84" s="32">
        <v>0</v>
      </c>
      <c r="I84" s="32">
        <v>0</v>
      </c>
      <c r="J84" s="81">
        <v>0</v>
      </c>
      <c r="K84" s="80">
        <v>0</v>
      </c>
      <c r="L84" s="81">
        <v>250</v>
      </c>
      <c r="M84" s="82">
        <v>0</v>
      </c>
      <c r="N84" s="25"/>
      <c r="O84" s="25"/>
      <c r="P84" s="25"/>
      <c r="Q84" s="25"/>
      <c r="R84" s="26"/>
      <c r="S84" s="25"/>
      <c r="T84" s="25"/>
      <c r="U84" s="25"/>
      <c r="V84" s="25"/>
      <c r="W84" s="25"/>
      <c r="X84" s="27"/>
      <c r="Y84" s="27"/>
      <c r="Z84" s="27"/>
      <c r="AA84" s="27"/>
      <c r="AB84" s="25"/>
      <c r="AC84" s="25"/>
      <c r="AD84" s="113"/>
      <c r="AE84" s="113"/>
      <c r="AF84" s="45">
        <f t="shared" si="7"/>
        <v>372</v>
      </c>
      <c r="AG84" s="46">
        <f t="shared" si="8"/>
        <v>2756.52</v>
      </c>
      <c r="AH84" s="106">
        <v>0</v>
      </c>
      <c r="AI84" s="100">
        <v>0</v>
      </c>
      <c r="AJ84" s="100">
        <v>0</v>
      </c>
      <c r="AK84" s="100">
        <v>0</v>
      </c>
      <c r="AL84" s="47">
        <v>0</v>
      </c>
      <c r="AM84" s="47">
        <v>0</v>
      </c>
      <c r="AN84" s="48">
        <v>0</v>
      </c>
    </row>
    <row r="85" spans="1:40" ht="15" customHeight="1">
      <c r="A85" s="132"/>
      <c r="B85" s="133"/>
      <c r="C85" s="67">
        <v>4</v>
      </c>
      <c r="D85" s="31">
        <v>60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81">
        <v>0</v>
      </c>
      <c r="K85" s="80">
        <v>0</v>
      </c>
      <c r="L85" s="81">
        <v>0</v>
      </c>
      <c r="M85" s="82">
        <v>0</v>
      </c>
      <c r="N85" s="25"/>
      <c r="O85" s="25"/>
      <c r="P85" s="25"/>
      <c r="Q85" s="25"/>
      <c r="R85" s="26"/>
      <c r="S85" s="25"/>
      <c r="T85" s="25"/>
      <c r="U85" s="25"/>
      <c r="V85" s="25"/>
      <c r="W85" s="25"/>
      <c r="X85" s="27"/>
      <c r="Y85" s="27"/>
      <c r="Z85" s="27"/>
      <c r="AA85" s="27"/>
      <c r="AB85" s="25"/>
      <c r="AC85" s="25"/>
      <c r="AD85" s="113"/>
      <c r="AE85" s="113"/>
      <c r="AF85" s="45">
        <f t="shared" si="7"/>
        <v>60</v>
      </c>
      <c r="AG85" s="46">
        <f t="shared" si="8"/>
        <v>444.6</v>
      </c>
      <c r="AH85" s="106">
        <v>0</v>
      </c>
      <c r="AI85" s="100">
        <v>0</v>
      </c>
      <c r="AJ85" s="100">
        <v>0</v>
      </c>
      <c r="AK85" s="100">
        <v>0</v>
      </c>
      <c r="AL85" s="47">
        <v>0</v>
      </c>
      <c r="AM85" s="47">
        <v>0</v>
      </c>
      <c r="AN85" s="48">
        <v>0</v>
      </c>
    </row>
    <row r="86" spans="1:40" ht="15" customHeight="1">
      <c r="A86" s="132"/>
      <c r="B86" s="133"/>
      <c r="C86" s="67">
        <v>5</v>
      </c>
      <c r="D86" s="31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81">
        <v>0</v>
      </c>
      <c r="K86" s="80">
        <v>0</v>
      </c>
      <c r="L86" s="81">
        <v>0</v>
      </c>
      <c r="M86" s="82">
        <v>0</v>
      </c>
      <c r="N86" s="25"/>
      <c r="O86" s="25"/>
      <c r="P86" s="25"/>
      <c r="Q86" s="25"/>
      <c r="R86" s="26"/>
      <c r="S86" s="25"/>
      <c r="T86" s="25"/>
      <c r="U86" s="25"/>
      <c r="V86" s="25"/>
      <c r="W86" s="25"/>
      <c r="X86" s="27"/>
      <c r="Y86" s="27"/>
      <c r="Z86" s="27"/>
      <c r="AA86" s="27"/>
      <c r="AB86" s="25"/>
      <c r="AC86" s="25"/>
      <c r="AD86" s="113"/>
      <c r="AE86" s="113"/>
      <c r="AF86" s="45">
        <f t="shared" si="7"/>
        <v>0</v>
      </c>
      <c r="AG86" s="46">
        <f t="shared" si="8"/>
        <v>0</v>
      </c>
      <c r="AH86" s="106">
        <v>0</v>
      </c>
      <c r="AI86" s="100">
        <v>0</v>
      </c>
      <c r="AJ86" s="100">
        <v>0</v>
      </c>
      <c r="AK86" s="100">
        <v>0</v>
      </c>
      <c r="AL86" s="47">
        <v>0</v>
      </c>
      <c r="AM86" s="47">
        <v>0</v>
      </c>
      <c r="AN86" s="48">
        <v>0</v>
      </c>
    </row>
    <row r="87" spans="1:40" ht="15" customHeight="1">
      <c r="A87" s="132"/>
      <c r="B87" s="133"/>
      <c r="C87" s="67">
        <v>6</v>
      </c>
      <c r="D87" s="31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81">
        <v>0</v>
      </c>
      <c r="K87" s="80">
        <v>0</v>
      </c>
      <c r="L87" s="81">
        <v>0</v>
      </c>
      <c r="M87" s="82">
        <v>0</v>
      </c>
      <c r="N87" s="25"/>
      <c r="O87" s="25"/>
      <c r="P87" s="25"/>
      <c r="Q87" s="25"/>
      <c r="R87" s="26"/>
      <c r="S87" s="25"/>
      <c r="T87" s="25"/>
      <c r="U87" s="25"/>
      <c r="V87" s="25"/>
      <c r="W87" s="25"/>
      <c r="X87" s="27"/>
      <c r="Y87" s="27"/>
      <c r="Z87" s="27"/>
      <c r="AA87" s="27"/>
      <c r="AB87" s="25"/>
      <c r="AC87" s="25"/>
      <c r="AD87" s="113"/>
      <c r="AE87" s="113"/>
      <c r="AF87" s="45">
        <f t="shared" si="7"/>
        <v>0</v>
      </c>
      <c r="AG87" s="46">
        <f t="shared" si="8"/>
        <v>0</v>
      </c>
      <c r="AH87" s="106">
        <v>0</v>
      </c>
      <c r="AI87" s="100">
        <v>0</v>
      </c>
      <c r="AJ87" s="100">
        <v>0</v>
      </c>
      <c r="AK87" s="100">
        <v>0</v>
      </c>
      <c r="AL87" s="47">
        <v>0</v>
      </c>
      <c r="AM87" s="47">
        <v>0</v>
      </c>
      <c r="AN87" s="48">
        <v>0</v>
      </c>
    </row>
    <row r="88" spans="1:40" ht="15" customHeight="1">
      <c r="A88" s="132" t="str">
        <f>A75</f>
        <v>Kolgans</v>
      </c>
      <c r="B88" s="133"/>
      <c r="C88" s="67"/>
      <c r="D88" s="31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81">
        <v>0</v>
      </c>
      <c r="K88" s="80">
        <v>0</v>
      </c>
      <c r="L88" s="81">
        <v>0</v>
      </c>
      <c r="M88" s="82">
        <v>0</v>
      </c>
      <c r="N88" s="25"/>
      <c r="O88" s="25"/>
      <c r="P88" s="25"/>
      <c r="Q88" s="25"/>
      <c r="R88" s="26"/>
      <c r="S88" s="25"/>
      <c r="T88" s="25"/>
      <c r="U88" s="25"/>
      <c r="V88" s="25"/>
      <c r="W88" s="25"/>
      <c r="X88" s="27"/>
      <c r="Y88" s="27"/>
      <c r="Z88" s="27"/>
      <c r="AA88" s="27"/>
      <c r="AB88" s="25"/>
      <c r="AC88" s="25"/>
      <c r="AD88" s="113"/>
      <c r="AE88" s="113"/>
      <c r="AF88" s="45">
        <f t="shared" si="7"/>
        <v>0</v>
      </c>
      <c r="AG88" s="46">
        <f t="shared" si="8"/>
        <v>0</v>
      </c>
      <c r="AH88" s="106">
        <v>0</v>
      </c>
      <c r="AI88" s="100">
        <v>0</v>
      </c>
      <c r="AJ88" s="100">
        <v>0</v>
      </c>
      <c r="AK88" s="100">
        <v>0</v>
      </c>
      <c r="AL88" s="47">
        <v>0</v>
      </c>
      <c r="AM88" s="47">
        <v>0</v>
      </c>
      <c r="AN88" s="48">
        <v>0</v>
      </c>
    </row>
    <row r="89" spans="1:40" ht="15" customHeight="1">
      <c r="A89" s="132" t="str">
        <f>A76</f>
        <v>Brandgans</v>
      </c>
      <c r="B89" s="133"/>
      <c r="C89" s="67"/>
      <c r="D89" s="31">
        <v>0</v>
      </c>
      <c r="E89" s="32">
        <v>0</v>
      </c>
      <c r="F89" s="32">
        <v>0</v>
      </c>
      <c r="G89" s="32">
        <v>0</v>
      </c>
      <c r="H89" s="32">
        <v>60</v>
      </c>
      <c r="I89" s="32">
        <v>0</v>
      </c>
      <c r="J89" s="81">
        <v>200</v>
      </c>
      <c r="K89" s="80">
        <v>0</v>
      </c>
      <c r="L89" s="81">
        <v>0</v>
      </c>
      <c r="M89" s="82">
        <v>0</v>
      </c>
      <c r="N89" s="25"/>
      <c r="O89" s="25"/>
      <c r="P89" s="25"/>
      <c r="Q89" s="25"/>
      <c r="R89" s="26"/>
      <c r="S89" s="25"/>
      <c r="T89" s="25"/>
      <c r="U89" s="25"/>
      <c r="V89" s="25"/>
      <c r="W89" s="25"/>
      <c r="X89" s="27"/>
      <c r="Y89" s="27"/>
      <c r="Z89" s="27"/>
      <c r="AA89" s="27"/>
      <c r="AB89" s="25"/>
      <c r="AC89" s="25"/>
      <c r="AD89" s="113"/>
      <c r="AE89" s="113"/>
      <c r="AF89" s="45">
        <f t="shared" si="7"/>
        <v>260</v>
      </c>
      <c r="AG89" s="46">
        <f t="shared" si="8"/>
        <v>1926.6000000000001</v>
      </c>
      <c r="AH89" s="106">
        <v>0</v>
      </c>
      <c r="AI89" s="100">
        <v>0</v>
      </c>
      <c r="AJ89" s="100">
        <v>0</v>
      </c>
      <c r="AK89" s="100">
        <v>0</v>
      </c>
      <c r="AL89" s="47">
        <v>0</v>
      </c>
      <c r="AM89" s="47">
        <v>0</v>
      </c>
      <c r="AN89" s="48">
        <v>0</v>
      </c>
    </row>
    <row r="90" spans="1:40" ht="15" customHeight="1">
      <c r="A90" s="132" t="str">
        <f>A77</f>
        <v>Canadese gans</v>
      </c>
      <c r="B90" s="133"/>
      <c r="C90" s="68"/>
      <c r="D90" s="31">
        <v>0</v>
      </c>
      <c r="E90" s="32">
        <v>0</v>
      </c>
      <c r="F90" s="32">
        <v>0</v>
      </c>
      <c r="G90" s="32">
        <v>0</v>
      </c>
      <c r="H90" s="32">
        <v>60</v>
      </c>
      <c r="I90" s="32">
        <v>0</v>
      </c>
      <c r="J90" s="81">
        <v>340</v>
      </c>
      <c r="K90" s="80">
        <v>0</v>
      </c>
      <c r="L90" s="81">
        <v>0</v>
      </c>
      <c r="M90" s="82">
        <v>0</v>
      </c>
      <c r="N90" s="25"/>
      <c r="O90" s="25"/>
      <c r="P90" s="25"/>
      <c r="Q90" s="25"/>
      <c r="R90" s="26"/>
      <c r="S90" s="25"/>
      <c r="T90" s="25"/>
      <c r="U90" s="25"/>
      <c r="V90" s="25"/>
      <c r="W90" s="25"/>
      <c r="X90" s="27"/>
      <c r="Y90" s="27"/>
      <c r="Z90" s="27"/>
      <c r="AA90" s="27"/>
      <c r="AB90" s="25"/>
      <c r="AC90" s="25"/>
      <c r="AD90" s="113"/>
      <c r="AE90" s="113"/>
      <c r="AF90" s="45">
        <f t="shared" si="7"/>
        <v>400</v>
      </c>
      <c r="AG90" s="46">
        <f t="shared" si="8"/>
        <v>2964</v>
      </c>
      <c r="AH90" s="106">
        <v>0</v>
      </c>
      <c r="AI90" s="100">
        <v>0</v>
      </c>
      <c r="AJ90" s="100">
        <v>0</v>
      </c>
      <c r="AK90" s="100">
        <v>0</v>
      </c>
      <c r="AL90" s="47">
        <v>0</v>
      </c>
      <c r="AM90" s="47">
        <v>0</v>
      </c>
      <c r="AN90" s="48">
        <v>0</v>
      </c>
    </row>
    <row r="91" spans="1:40" ht="15" customHeight="1">
      <c r="A91" s="132" t="str">
        <f>A78</f>
        <v>Indische gans</v>
      </c>
      <c r="B91" s="133"/>
      <c r="C91" s="68"/>
      <c r="D91" s="31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81">
        <v>0</v>
      </c>
      <c r="K91" s="80">
        <v>0</v>
      </c>
      <c r="L91" s="81">
        <v>0</v>
      </c>
      <c r="M91" s="82">
        <v>0</v>
      </c>
      <c r="N91" s="25"/>
      <c r="O91" s="25"/>
      <c r="P91" s="25"/>
      <c r="Q91" s="25"/>
      <c r="R91" s="26"/>
      <c r="S91" s="25"/>
      <c r="T91" s="25"/>
      <c r="U91" s="25"/>
      <c r="V91" s="25"/>
      <c r="W91" s="25"/>
      <c r="X91" s="27"/>
      <c r="Y91" s="27"/>
      <c r="Z91" s="27"/>
      <c r="AA91" s="27"/>
      <c r="AB91" s="25"/>
      <c r="AC91" s="25"/>
      <c r="AD91" s="113"/>
      <c r="AE91" s="113"/>
      <c r="AF91" s="45">
        <f t="shared" si="7"/>
        <v>0</v>
      </c>
      <c r="AG91" s="46">
        <f t="shared" si="8"/>
        <v>0</v>
      </c>
      <c r="AH91" s="106">
        <v>0</v>
      </c>
      <c r="AI91" s="100">
        <v>0</v>
      </c>
      <c r="AJ91" s="100">
        <v>0</v>
      </c>
      <c r="AK91" s="100">
        <v>0</v>
      </c>
      <c r="AL91" s="47">
        <v>0</v>
      </c>
      <c r="AM91" s="47">
        <v>0</v>
      </c>
      <c r="AN91" s="48">
        <v>0</v>
      </c>
    </row>
    <row r="92" spans="1:42" ht="15" customHeight="1">
      <c r="A92" s="132" t="str">
        <f>A79</f>
        <v>Nijlgans</v>
      </c>
      <c r="B92" s="133"/>
      <c r="C92" s="68"/>
      <c r="D92" s="31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81">
        <v>0</v>
      </c>
      <c r="K92" s="80">
        <v>0</v>
      </c>
      <c r="L92" s="81">
        <v>0</v>
      </c>
      <c r="M92" s="82">
        <v>0</v>
      </c>
      <c r="N92" s="25"/>
      <c r="O92" s="25"/>
      <c r="P92" s="25"/>
      <c r="Q92" s="25"/>
      <c r="R92" s="26"/>
      <c r="S92" s="25"/>
      <c r="T92" s="25"/>
      <c r="U92" s="25"/>
      <c r="V92" s="25"/>
      <c r="W92" s="25"/>
      <c r="X92" s="27"/>
      <c r="Y92" s="27"/>
      <c r="Z92" s="27"/>
      <c r="AA92" s="27"/>
      <c r="AB92" s="25"/>
      <c r="AC92" s="25"/>
      <c r="AD92" s="113"/>
      <c r="AE92" s="113"/>
      <c r="AF92" s="45">
        <f t="shared" si="7"/>
        <v>0</v>
      </c>
      <c r="AG92" s="46">
        <f t="shared" si="8"/>
        <v>0</v>
      </c>
      <c r="AH92" s="106">
        <v>0</v>
      </c>
      <c r="AI92" s="100">
        <v>0</v>
      </c>
      <c r="AJ92" s="100">
        <v>0</v>
      </c>
      <c r="AK92" s="100">
        <v>0</v>
      </c>
      <c r="AL92" s="47">
        <v>0</v>
      </c>
      <c r="AM92" s="47">
        <v>0</v>
      </c>
      <c r="AN92" s="48">
        <v>0</v>
      </c>
      <c r="AP92" s="54" t="s">
        <v>5</v>
      </c>
    </row>
    <row r="93" spans="1:40" ht="15" customHeight="1" thickBot="1">
      <c r="A93" s="132" t="str">
        <f>B80</f>
        <v>Overige soepgans</v>
      </c>
      <c r="B93" s="133"/>
      <c r="C93" s="68"/>
      <c r="D93" s="31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81">
        <v>0</v>
      </c>
      <c r="K93" s="80">
        <v>0</v>
      </c>
      <c r="L93" s="81">
        <v>0</v>
      </c>
      <c r="M93" s="82">
        <v>0</v>
      </c>
      <c r="N93" s="25"/>
      <c r="O93" s="25"/>
      <c r="P93" s="25"/>
      <c r="Q93" s="25"/>
      <c r="R93" s="26"/>
      <c r="S93" s="25"/>
      <c r="T93" s="25"/>
      <c r="U93" s="25"/>
      <c r="V93" s="25"/>
      <c r="W93" s="25"/>
      <c r="X93" s="27"/>
      <c r="Y93" s="27"/>
      <c r="Z93" s="27"/>
      <c r="AA93" s="27"/>
      <c r="AB93" s="25"/>
      <c r="AC93" s="25"/>
      <c r="AD93" s="113"/>
      <c r="AE93" s="113"/>
      <c r="AF93" s="45">
        <f t="shared" si="7"/>
        <v>0</v>
      </c>
      <c r="AG93" s="46">
        <f t="shared" si="8"/>
        <v>0</v>
      </c>
      <c r="AH93" s="107">
        <v>0</v>
      </c>
      <c r="AI93" s="108">
        <v>0</v>
      </c>
      <c r="AJ93" s="101">
        <v>0</v>
      </c>
      <c r="AK93" s="101">
        <v>0</v>
      </c>
      <c r="AL93" s="34" t="s">
        <v>18</v>
      </c>
      <c r="AM93" s="33"/>
      <c r="AN93" s="35" t="s">
        <v>5</v>
      </c>
    </row>
    <row r="94" spans="1:40" ht="18.75" customHeight="1" thickTop="1">
      <c r="A94" s="134" t="s">
        <v>22</v>
      </c>
      <c r="B94" s="134"/>
      <c r="C94" s="56"/>
      <c r="D94" s="83">
        <f aca="true" t="shared" si="9" ref="D94:M94">SUM(D74:D93)</f>
        <v>560</v>
      </c>
      <c r="E94" s="83">
        <f t="shared" si="9"/>
        <v>104</v>
      </c>
      <c r="F94" s="83">
        <f t="shared" si="9"/>
        <v>423</v>
      </c>
      <c r="G94" s="83">
        <f t="shared" si="9"/>
        <v>91</v>
      </c>
      <c r="H94" s="83">
        <f t="shared" si="9"/>
        <v>496</v>
      </c>
      <c r="I94" s="83">
        <f t="shared" si="9"/>
        <v>250</v>
      </c>
      <c r="J94" s="83">
        <f t="shared" si="9"/>
        <v>2283</v>
      </c>
      <c r="K94" s="83">
        <f>SUM(K74:K93)</f>
        <v>59</v>
      </c>
      <c r="L94" s="83">
        <f>SUM(L74:L93)</f>
        <v>1584</v>
      </c>
      <c r="M94" s="83">
        <f t="shared" si="9"/>
        <v>435</v>
      </c>
      <c r="N94" s="83" t="s">
        <v>5</v>
      </c>
      <c r="O94" s="83" t="s">
        <v>5</v>
      </c>
      <c r="P94" s="83" t="s">
        <v>5</v>
      </c>
      <c r="Q94" s="83" t="s">
        <v>5</v>
      </c>
      <c r="R94" s="83" t="s">
        <v>5</v>
      </c>
      <c r="S94" s="83" t="s">
        <v>5</v>
      </c>
      <c r="T94" s="83" t="s">
        <v>5</v>
      </c>
      <c r="U94" s="83" t="s">
        <v>5</v>
      </c>
      <c r="V94" s="83" t="s">
        <v>5</v>
      </c>
      <c r="W94" s="83" t="s">
        <v>5</v>
      </c>
      <c r="X94" s="83" t="s">
        <v>5</v>
      </c>
      <c r="Y94" s="83" t="s">
        <v>5</v>
      </c>
      <c r="Z94" s="83" t="s">
        <v>5</v>
      </c>
      <c r="AA94" s="83" t="s">
        <v>5</v>
      </c>
      <c r="AB94" s="83" t="s">
        <v>5</v>
      </c>
      <c r="AC94" s="83" t="s">
        <v>18</v>
      </c>
      <c r="AD94" s="115"/>
      <c r="AE94" s="115"/>
      <c r="AF94" s="84">
        <f aca="true" t="shared" si="10" ref="AF94:AN94">SUM(AF74:AF93)</f>
        <v>6285</v>
      </c>
      <c r="AG94" s="84">
        <f t="shared" si="10"/>
        <v>46571.84999999999</v>
      </c>
      <c r="AH94" s="86">
        <f>AH81</f>
        <v>6285</v>
      </c>
      <c r="AI94" s="90">
        <f>AI81</f>
        <v>8939</v>
      </c>
      <c r="AJ94" s="84">
        <f>AJ81</f>
        <v>13678</v>
      </c>
      <c r="AK94" s="84">
        <f>AK81</f>
        <v>15337</v>
      </c>
      <c r="AL94" s="36">
        <f t="shared" si="10"/>
        <v>0</v>
      </c>
      <c r="AM94" s="37">
        <f t="shared" si="10"/>
        <v>0</v>
      </c>
      <c r="AN94" s="38">
        <f t="shared" si="10"/>
        <v>0</v>
      </c>
    </row>
    <row r="95" spans="1:40" ht="9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1:40" ht="16.5" customHeight="1">
      <c r="A96" s="73" t="s">
        <v>29</v>
      </c>
      <c r="B96" s="74"/>
      <c r="C96" s="74"/>
      <c r="D96" s="74"/>
      <c r="E96" s="74"/>
      <c r="F96" s="74"/>
      <c r="G96" s="135" t="s">
        <v>47</v>
      </c>
      <c r="H96" s="136"/>
      <c r="I96" s="135" t="s">
        <v>50</v>
      </c>
      <c r="J96" s="13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111">
        <f>AH94/AI94-100%</f>
        <v>-0.2969012193757691</v>
      </c>
      <c r="AI96" s="111">
        <f>AI94/AJ94-100%</f>
        <v>-0.34646878198567044</v>
      </c>
      <c r="AJ96" s="111">
        <f>AJ94/AK94-100%</f>
        <v>-0.10816978548607936</v>
      </c>
      <c r="AK96" s="111">
        <v>0</v>
      </c>
      <c r="AL96" s="9"/>
      <c r="AM96" s="9"/>
      <c r="AN96" s="9"/>
    </row>
    <row r="97" spans="1:40" ht="13.5" customHeight="1">
      <c r="A97" s="69">
        <v>1</v>
      </c>
      <c r="B97" s="70" t="s">
        <v>40</v>
      </c>
      <c r="C97" s="70"/>
      <c r="D97" s="71"/>
      <c r="E97" s="71"/>
      <c r="F97" s="70">
        <v>2</v>
      </c>
      <c r="G97" s="124">
        <v>42200</v>
      </c>
      <c r="H97" s="125"/>
      <c r="I97" s="124" t="s">
        <v>49</v>
      </c>
      <c r="J97" s="125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131" t="s">
        <v>56</v>
      </c>
      <c r="AI97" s="131"/>
      <c r="AJ97" s="131"/>
      <c r="AK97" s="131"/>
      <c r="AL97" s="9"/>
      <c r="AM97" s="9"/>
      <c r="AN97" s="9"/>
    </row>
    <row r="98" spans="1:40" ht="13.5" customHeight="1">
      <c r="A98" s="69">
        <v>2</v>
      </c>
      <c r="B98" s="70" t="s">
        <v>42</v>
      </c>
      <c r="C98" s="70"/>
      <c r="D98" s="71"/>
      <c r="E98" s="71"/>
      <c r="F98" s="70">
        <v>3</v>
      </c>
      <c r="G98" s="124">
        <v>42201</v>
      </c>
      <c r="H98" s="125"/>
      <c r="I98" s="126" t="s">
        <v>49</v>
      </c>
      <c r="J98" s="12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1:40" ht="13.5" customHeight="1">
      <c r="A99" s="69" t="s">
        <v>2</v>
      </c>
      <c r="B99" s="70" t="s">
        <v>23</v>
      </c>
      <c r="C99" s="70"/>
      <c r="D99" s="71"/>
      <c r="E99" s="71"/>
      <c r="F99" s="70">
        <v>2</v>
      </c>
      <c r="G99" s="124">
        <v>42202</v>
      </c>
      <c r="H99" s="125"/>
      <c r="I99" s="126" t="s">
        <v>49</v>
      </c>
      <c r="J99" s="12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1:40" s="1" customFormat="1" ht="13.5" customHeight="1">
      <c r="A100" s="72">
        <v>3</v>
      </c>
      <c r="B100" s="70" t="s">
        <v>24</v>
      </c>
      <c r="C100" s="70"/>
      <c r="D100" s="71"/>
      <c r="E100" s="71"/>
      <c r="F100" s="70">
        <v>4</v>
      </c>
      <c r="G100" s="124">
        <v>42203</v>
      </c>
      <c r="H100" s="125"/>
      <c r="I100" s="126" t="s">
        <v>49</v>
      </c>
      <c r="J100" s="12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1:40" ht="13.5" customHeight="1">
      <c r="A101" s="69">
        <v>4</v>
      </c>
      <c r="B101" s="70" t="s">
        <v>25</v>
      </c>
      <c r="C101" s="70"/>
      <c r="D101" s="71"/>
      <c r="E101" s="71"/>
      <c r="F101" s="70">
        <v>2</v>
      </c>
      <c r="G101" s="124">
        <v>42204</v>
      </c>
      <c r="H101" s="125"/>
      <c r="I101" s="126" t="s">
        <v>49</v>
      </c>
      <c r="J101" s="12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1:40" ht="13.5" customHeight="1">
      <c r="A102" s="69">
        <v>5</v>
      </c>
      <c r="B102" s="70" t="s">
        <v>44</v>
      </c>
      <c r="C102" s="70"/>
      <c r="D102" s="71" t="s">
        <v>5</v>
      </c>
      <c r="E102" s="71"/>
      <c r="F102" s="70">
        <v>3</v>
      </c>
      <c r="G102" s="124">
        <v>42205</v>
      </c>
      <c r="H102" s="125"/>
      <c r="I102" s="126" t="s">
        <v>49</v>
      </c>
      <c r="J102" s="127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1:40" ht="13.5" customHeight="1">
      <c r="A103" s="69">
        <v>6</v>
      </c>
      <c r="B103" s="70" t="s">
        <v>48</v>
      </c>
      <c r="C103" s="70"/>
      <c r="D103" s="71"/>
      <c r="E103" s="71"/>
      <c r="F103" s="70">
        <v>2</v>
      </c>
      <c r="G103" s="124">
        <v>42206</v>
      </c>
      <c r="H103" s="125"/>
      <c r="I103" s="126" t="s">
        <v>49</v>
      </c>
      <c r="J103" s="127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1:40" ht="13.5" customHeight="1">
      <c r="A104" s="69">
        <v>7</v>
      </c>
      <c r="B104" s="70" t="s">
        <v>26</v>
      </c>
      <c r="C104" s="70"/>
      <c r="D104" s="71"/>
      <c r="E104" s="71"/>
      <c r="F104" s="70">
        <v>3</v>
      </c>
      <c r="G104" s="124">
        <v>42207</v>
      </c>
      <c r="H104" s="125"/>
      <c r="I104" s="130" t="s">
        <v>63</v>
      </c>
      <c r="J104" s="127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1:40" ht="13.5" customHeight="1">
      <c r="A105" s="69">
        <v>8</v>
      </c>
      <c r="B105" s="70" t="s">
        <v>27</v>
      </c>
      <c r="C105" s="70"/>
      <c r="D105" s="71"/>
      <c r="E105" s="71"/>
      <c r="F105" s="70">
        <v>2</v>
      </c>
      <c r="G105" s="124">
        <v>42208</v>
      </c>
      <c r="H105" s="125"/>
      <c r="I105" s="126" t="s">
        <v>51</v>
      </c>
      <c r="J105" s="127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:40" ht="13.5" customHeight="1">
      <c r="A106" s="69">
        <v>9</v>
      </c>
      <c r="B106" s="70" t="s">
        <v>28</v>
      </c>
      <c r="C106" s="70"/>
      <c r="D106" s="71"/>
      <c r="E106" s="71"/>
      <c r="F106" s="70">
        <v>3</v>
      </c>
      <c r="G106" s="124">
        <v>42209</v>
      </c>
      <c r="H106" s="125"/>
      <c r="I106" s="126" t="s">
        <v>51</v>
      </c>
      <c r="J106" s="127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1:40" ht="13.5" customHeight="1">
      <c r="A107" s="69">
        <v>10</v>
      </c>
      <c r="B107" s="70" t="s">
        <v>53</v>
      </c>
      <c r="C107" s="70"/>
      <c r="D107" s="71"/>
      <c r="E107" s="71"/>
      <c r="F107" s="70">
        <v>2</v>
      </c>
      <c r="G107" s="124">
        <v>42210</v>
      </c>
      <c r="H107" s="125"/>
      <c r="I107" s="126" t="s">
        <v>52</v>
      </c>
      <c r="J107" s="127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1:40" ht="13.5" customHeight="1">
      <c r="A108" s="69">
        <v>11</v>
      </c>
      <c r="B108" s="70" t="s">
        <v>43</v>
      </c>
      <c r="C108" s="70"/>
      <c r="D108" s="71"/>
      <c r="E108" s="71"/>
      <c r="F108" s="89">
        <v>2</v>
      </c>
      <c r="G108" s="124">
        <v>42211</v>
      </c>
      <c r="H108" s="125"/>
      <c r="I108" s="128" t="s">
        <v>49</v>
      </c>
      <c r="J108" s="12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1:40" ht="21" customHeight="1">
      <c r="A109" s="49"/>
      <c r="B109" s="50"/>
      <c r="C109" s="57"/>
      <c r="D109" s="121" t="s">
        <v>0</v>
      </c>
      <c r="E109" s="121"/>
      <c r="F109" s="57">
        <f>SUM(F97:F108)</f>
        <v>30</v>
      </c>
      <c r="G109" s="57"/>
      <c r="H109" s="52"/>
      <c r="I109" s="51"/>
      <c r="J109" s="52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37" ht="12.7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2.75">
      <c r="A112" s="9"/>
      <c r="B112" s="122" t="s">
        <v>57</v>
      </c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2.75">
      <c r="A113" s="9"/>
      <c r="B113" s="123" t="s">
        <v>59</v>
      </c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2.75">
      <c r="A114" s="9"/>
      <c r="B114" s="123" t="s">
        <v>58</v>
      </c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12.75">
      <c r="A115" s="9"/>
      <c r="B115" s="123" t="s">
        <v>60</v>
      </c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12.75">
      <c r="A116" s="9"/>
      <c r="B116" s="123" t="s">
        <v>61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ht="12.75">
      <c r="A117" s="9"/>
      <c r="B117" s="123" t="s">
        <v>5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12.75">
      <c r="A118" s="9"/>
      <c r="B118" s="123" t="s">
        <v>5</v>
      </c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</sheetData>
  <sheetProtection/>
  <mergeCells count="138">
    <mergeCell ref="B116:X116"/>
    <mergeCell ref="B117:X117"/>
    <mergeCell ref="B118:X118"/>
    <mergeCell ref="AH97:AK97"/>
    <mergeCell ref="B112:X112"/>
    <mergeCell ref="B113:X113"/>
    <mergeCell ref="B114:X114"/>
    <mergeCell ref="B115:X115"/>
    <mergeCell ref="I98:J98"/>
    <mergeCell ref="I99:J99"/>
    <mergeCell ref="A1:AN2"/>
    <mergeCell ref="A4:T4"/>
    <mergeCell ref="A5:B5"/>
    <mergeCell ref="S5:T5"/>
    <mergeCell ref="A6:B6"/>
    <mergeCell ref="N6:Q6"/>
    <mergeCell ref="A11:D11"/>
    <mergeCell ref="N11:Q11"/>
    <mergeCell ref="A69:AG69"/>
    <mergeCell ref="AI69:AN70"/>
    <mergeCell ref="A7:T7"/>
    <mergeCell ref="A8:B8"/>
    <mergeCell ref="A9:D9"/>
    <mergeCell ref="N9:Q9"/>
    <mergeCell ref="A10:E10"/>
    <mergeCell ref="N10:Q10"/>
    <mergeCell ref="I101:J101"/>
    <mergeCell ref="I102:J102"/>
    <mergeCell ref="I103:J103"/>
    <mergeCell ref="D109:E109"/>
    <mergeCell ref="A88:B88"/>
    <mergeCell ref="A89:B89"/>
    <mergeCell ref="A90:B90"/>
    <mergeCell ref="A91:B91"/>
    <mergeCell ref="A92:B92"/>
    <mergeCell ref="A79:C79"/>
    <mergeCell ref="A85:B85"/>
    <mergeCell ref="A74:C74"/>
    <mergeCell ref="A75:C75"/>
    <mergeCell ref="A80:C80"/>
    <mergeCell ref="I100:J100"/>
    <mergeCell ref="A72:C72"/>
    <mergeCell ref="A73:C73"/>
    <mergeCell ref="AF70:AG70"/>
    <mergeCell ref="D70:AC70"/>
    <mergeCell ref="A93:B93"/>
    <mergeCell ref="A70:C71"/>
    <mergeCell ref="A76:C76"/>
    <mergeCell ref="A77:C77"/>
    <mergeCell ref="A78:C78"/>
    <mergeCell ref="A86:B86"/>
    <mergeCell ref="I96:J96"/>
    <mergeCell ref="I97:J97"/>
    <mergeCell ref="A81:B81"/>
    <mergeCell ref="A82:B82"/>
    <mergeCell ref="A83:B83"/>
    <mergeCell ref="A84:B84"/>
    <mergeCell ref="A94:B94"/>
    <mergeCell ref="A87:B87"/>
    <mergeCell ref="I104:J104"/>
    <mergeCell ref="I105:J105"/>
    <mergeCell ref="I106:J106"/>
    <mergeCell ref="I107:J107"/>
    <mergeCell ref="I108:J108"/>
    <mergeCell ref="G96:H96"/>
    <mergeCell ref="G97:H97"/>
    <mergeCell ref="G98:H98"/>
    <mergeCell ref="G99:H99"/>
    <mergeCell ref="G100:H100"/>
    <mergeCell ref="G107:H107"/>
    <mergeCell ref="G108:H108"/>
    <mergeCell ref="G101:H101"/>
    <mergeCell ref="G102:H102"/>
    <mergeCell ref="G103:H103"/>
    <mergeCell ref="G104:H104"/>
    <mergeCell ref="G105:H105"/>
    <mergeCell ref="G106:H106"/>
    <mergeCell ref="A12:AG12"/>
    <mergeCell ref="AI12:AN13"/>
    <mergeCell ref="A13:C14"/>
    <mergeCell ref="D13:AC13"/>
    <mergeCell ref="AF13:AG13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G40:H40"/>
    <mergeCell ref="I40:J40"/>
    <mergeCell ref="G41:H41"/>
    <mergeCell ref="I41:J41"/>
    <mergeCell ref="AH41:AK41"/>
    <mergeCell ref="G42:H42"/>
    <mergeCell ref="I42:J42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G49:H49"/>
    <mergeCell ref="I49:J49"/>
    <mergeCell ref="G50:H50"/>
    <mergeCell ref="I50:J50"/>
    <mergeCell ref="G51:H51"/>
    <mergeCell ref="I51:J51"/>
    <mergeCell ref="G52:H52"/>
    <mergeCell ref="I52:J52"/>
    <mergeCell ref="D53:E53"/>
    <mergeCell ref="B56:X56"/>
    <mergeCell ref="B57:X57"/>
    <mergeCell ref="B58:X58"/>
    <mergeCell ref="B59:X59"/>
    <mergeCell ref="B60:X60"/>
  </mergeCells>
  <printOptions/>
  <pageMargins left="0.7500000000000001" right="0.35629921259842523" top="0.015748031496062995" bottom="0.015748031496062995" header="0" footer="0"/>
  <pageSetup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Rustenburg</dc:creator>
  <cp:keywords/>
  <dc:description/>
  <cp:lastModifiedBy>Gebruiker</cp:lastModifiedBy>
  <cp:lastPrinted>2017-07-15T20:02:50Z</cp:lastPrinted>
  <dcterms:created xsi:type="dcterms:W3CDTF">2009-04-08T17:17:07Z</dcterms:created>
  <dcterms:modified xsi:type="dcterms:W3CDTF">2017-09-22T09:40:25Z</dcterms:modified>
  <cp:category/>
  <cp:version/>
  <cp:contentType/>
  <cp:contentStatus/>
</cp:coreProperties>
</file>